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11400" windowHeight="8895"/>
  </bookViews>
  <sheets>
    <sheet name="Лист1" sheetId="2" r:id="rId1"/>
  </sheets>
  <definedNames>
    <definedName name="Z_39D9BC59_74A8_4C4B_9399_167A80A9B8CE_.wvu.PrintTitles" localSheetId="0" hidden="1">Лист1!$4:$9</definedName>
    <definedName name="Z_A314A688_A1C1_4292_AD54_FF55A3D9A6D2_.wvu.PrintTitles" localSheetId="0" hidden="1">Лист1!$4:$9</definedName>
    <definedName name="Z_D4A9EE66_684D_4340_A087_70D37E8C95DD_.wvu.Rows" localSheetId="0" hidden="1">Лист1!#REF!,Лист1!#REF!,Лист1!#REF!,Лист1!#REF!,Лист1!#REF!,Лист1!#REF!</definedName>
    <definedName name="_xlnm.Print_Titles" localSheetId="0">Лист1!$4:$9</definedName>
  </definedNames>
  <calcPr calcId="125725"/>
  <customWorkbookViews>
    <customWorkbookView name="X - Личное представление" guid="{FE5DC2F0-7DAC-42C7-98EA-A2FB2E80DB8D}" mergeInterval="0" personalView="1" maximized="1" xWindow="1" yWindow="1" windowWidth="1024" windowHeight="550" activeSheetId="1"/>
    <customWorkbookView name="www.PHILka.RU - Личное представление" guid="{A314A688-A1C1-4292-AD54-FF55A3D9A6D2}" mergeInterval="0" personalView="1" maximized="1" xWindow="1" yWindow="1" windowWidth="1280" windowHeight="836" activeSheetId="1"/>
    <customWorkbookView name="777 - Личное представление" guid="{BCAFC064-F833-4DB3-AEE8-4A86ABC582FE}" mergeInterval="0" personalView="1" maximized="1" windowWidth="1276" windowHeight="799" activeSheetId="1"/>
    <customWorkbookView name="1 - Личное представление" guid="{39D9BC59-74A8-4C4B-9399-167A80A9B8CE}" mergeInterval="0" personalView="1" maximized="1" windowWidth="1148" windowHeight="666" activeSheetId="1"/>
    <customWorkbookView name="Ольга Николаевна - Личное представление" guid="{D4A9EE66-684D-4340-A087-70D37E8C95DD}" mergeInterval="0" personalView="1" maximized="1" windowWidth="1276" windowHeight="882" activeSheetId="1"/>
    <customWorkbookView name="WiZaRd - Личное представление" guid="{C205A65F-82B2-4DDD-81FC-0873C52F1A8D}" mergeInterval="0" personalView="1" maximized="1" windowWidth="1362" windowHeight="622" activeSheetId="1"/>
  </customWorkbookViews>
</workbook>
</file>

<file path=xl/calcChain.xml><?xml version="1.0" encoding="utf-8"?>
<calcChain xmlns="http://schemas.openxmlformats.org/spreadsheetml/2006/main">
  <c r="I68" i="2"/>
  <c r="I67" s="1"/>
  <c r="I66" s="1"/>
  <c r="J66"/>
  <c r="J67"/>
  <c r="J68"/>
  <c r="H45"/>
  <c r="G49"/>
  <c r="G46"/>
  <c r="H40"/>
  <c r="G42"/>
  <c r="P12"/>
  <c r="P15"/>
  <c r="P16"/>
  <c r="P18"/>
  <c r="P22"/>
  <c r="P23"/>
  <c r="P24"/>
  <c r="P25"/>
  <c r="P27"/>
  <c r="P28"/>
  <c r="P29"/>
  <c r="P30"/>
  <c r="P32"/>
  <c r="P33"/>
  <c r="P34"/>
  <c r="P35"/>
  <c r="Q35"/>
  <c r="P36"/>
  <c r="P38"/>
  <c r="Q38"/>
  <c r="P41"/>
  <c r="P43"/>
  <c r="P47"/>
  <c r="O48"/>
  <c r="P48"/>
  <c r="P50"/>
  <c r="P51"/>
  <c r="P54"/>
  <c r="Q55"/>
  <c r="Q56"/>
  <c r="R56"/>
  <c r="Q57"/>
  <c r="R57"/>
  <c r="P59"/>
  <c r="Q61"/>
  <c r="R61"/>
  <c r="Q64"/>
  <c r="P70"/>
  <c r="P71"/>
  <c r="O72"/>
  <c r="P72"/>
  <c r="P73"/>
  <c r="P74"/>
  <c r="P75"/>
  <c r="N56"/>
  <c r="N61"/>
  <c r="M35"/>
  <c r="M55"/>
  <c r="M57"/>
  <c r="M61"/>
  <c r="L12"/>
  <c r="L14"/>
  <c r="L16"/>
  <c r="L18"/>
  <c r="L22"/>
  <c r="L23"/>
  <c r="L25"/>
  <c r="L27"/>
  <c r="L28"/>
  <c r="L29"/>
  <c r="L30"/>
  <c r="L33"/>
  <c r="L35"/>
  <c r="L36"/>
  <c r="L43"/>
  <c r="L47"/>
  <c r="L50"/>
  <c r="L51"/>
  <c r="L54"/>
  <c r="L59"/>
  <c r="L70"/>
  <c r="L71"/>
  <c r="L72"/>
  <c r="L73"/>
  <c r="L74"/>
  <c r="L75"/>
  <c r="E19"/>
  <c r="M19" s="1"/>
  <c r="C72"/>
  <c r="K72" s="1"/>
  <c r="C48"/>
  <c r="C35"/>
  <c r="C16"/>
  <c r="D13"/>
  <c r="D11" s="1"/>
  <c r="C15"/>
  <c r="O15" s="1"/>
  <c r="P14"/>
  <c r="I37"/>
  <c r="Q37" s="1"/>
  <c r="H44"/>
  <c r="G48"/>
  <c r="E68"/>
  <c r="E67" s="1"/>
  <c r="E66" s="1"/>
  <c r="F68"/>
  <c r="F67" s="1"/>
  <c r="F66" s="1"/>
  <c r="G70"/>
  <c r="C70"/>
  <c r="F10"/>
  <c r="D37"/>
  <c r="C37" s="1"/>
  <c r="D45"/>
  <c r="C45" s="1"/>
  <c r="H13"/>
  <c r="H11" s="1"/>
  <c r="G11" s="1"/>
  <c r="G75"/>
  <c r="C75"/>
  <c r="G74"/>
  <c r="C74"/>
  <c r="G73"/>
  <c r="C73"/>
  <c r="G71"/>
  <c r="C71"/>
  <c r="G69"/>
  <c r="C69"/>
  <c r="H68"/>
  <c r="H67" s="1"/>
  <c r="D68"/>
  <c r="C68" s="1"/>
  <c r="G64"/>
  <c r="C64"/>
  <c r="I63"/>
  <c r="E63"/>
  <c r="I62"/>
  <c r="Q62" s="1"/>
  <c r="G62"/>
  <c r="E62"/>
  <c r="G61"/>
  <c r="C61"/>
  <c r="G60"/>
  <c r="C60"/>
  <c r="G59"/>
  <c r="O59" s="1"/>
  <c r="C59"/>
  <c r="J58"/>
  <c r="N58" s="1"/>
  <c r="I58"/>
  <c r="H58"/>
  <c r="L58" s="1"/>
  <c r="F58"/>
  <c r="E58"/>
  <c r="D58"/>
  <c r="G57"/>
  <c r="C57"/>
  <c r="G56"/>
  <c r="O56" s="1"/>
  <c r="C56"/>
  <c r="G55"/>
  <c r="C55"/>
  <c r="G54"/>
  <c r="C54"/>
  <c r="I53"/>
  <c r="Q53" s="1"/>
  <c r="H53"/>
  <c r="H52" s="1"/>
  <c r="E53"/>
  <c r="E52" s="1"/>
  <c r="E39" s="1"/>
  <c r="D53"/>
  <c r="D52" s="1"/>
  <c r="J52"/>
  <c r="J39" s="1"/>
  <c r="J65" s="1"/>
  <c r="F52"/>
  <c r="F39" s="1"/>
  <c r="G51"/>
  <c r="O51" s="1"/>
  <c r="C51"/>
  <c r="G50"/>
  <c r="C50"/>
  <c r="G47"/>
  <c r="C47"/>
  <c r="G43"/>
  <c r="C43"/>
  <c r="K43" s="1"/>
  <c r="G41"/>
  <c r="C41"/>
  <c r="D40"/>
  <c r="G38"/>
  <c r="C38"/>
  <c r="K38" s="1"/>
  <c r="H37"/>
  <c r="G36"/>
  <c r="K36" s="1"/>
  <c r="C36"/>
  <c r="O36" s="1"/>
  <c r="G35"/>
  <c r="K35" s="1"/>
  <c r="G34"/>
  <c r="O34" s="1"/>
  <c r="C34"/>
  <c r="G33"/>
  <c r="C33"/>
  <c r="G32"/>
  <c r="C32"/>
  <c r="H31"/>
  <c r="D31"/>
  <c r="L31" s="1"/>
  <c r="G30"/>
  <c r="K30" s="1"/>
  <c r="C30"/>
  <c r="G29"/>
  <c r="K29" s="1"/>
  <c r="C29"/>
  <c r="G28"/>
  <c r="K28" s="1"/>
  <c r="C28"/>
  <c r="G27"/>
  <c r="C27"/>
  <c r="K27" s="1"/>
  <c r="H26"/>
  <c r="D26"/>
  <c r="G25"/>
  <c r="O25" s="1"/>
  <c r="C25"/>
  <c r="G24"/>
  <c r="O24" s="1"/>
  <c r="C24"/>
  <c r="G23"/>
  <c r="C23"/>
  <c r="K23" s="1"/>
  <c r="G22"/>
  <c r="G21" s="1"/>
  <c r="C22"/>
  <c r="H21"/>
  <c r="D21"/>
  <c r="G18"/>
  <c r="K18" s="1"/>
  <c r="C18"/>
  <c r="H17"/>
  <c r="G17" s="1"/>
  <c r="D17"/>
  <c r="C17" s="1"/>
  <c r="G16"/>
  <c r="O16" s="1"/>
  <c r="G14"/>
  <c r="G12"/>
  <c r="K12" s="1"/>
  <c r="C12"/>
  <c r="O75" l="1"/>
  <c r="O74"/>
  <c r="K73"/>
  <c r="O70"/>
  <c r="M63"/>
  <c r="M62"/>
  <c r="K59"/>
  <c r="P58"/>
  <c r="N39"/>
  <c r="K54"/>
  <c r="G37"/>
  <c r="K33"/>
  <c r="G31"/>
  <c r="L26"/>
  <c r="L21"/>
  <c r="H20"/>
  <c r="H19" s="1"/>
  <c r="K17"/>
  <c r="C63"/>
  <c r="Q63"/>
  <c r="O64"/>
  <c r="Q58"/>
  <c r="K61"/>
  <c r="O57"/>
  <c r="R39"/>
  <c r="N52"/>
  <c r="O55"/>
  <c r="K74"/>
  <c r="O71"/>
  <c r="K70"/>
  <c r="P52"/>
  <c r="O54"/>
  <c r="O50"/>
  <c r="K47"/>
  <c r="O43"/>
  <c r="L40"/>
  <c r="O41"/>
  <c r="O37"/>
  <c r="O33"/>
  <c r="P31"/>
  <c r="O17"/>
  <c r="O18"/>
  <c r="L11"/>
  <c r="G67"/>
  <c r="K37"/>
  <c r="L13"/>
  <c r="K22"/>
  <c r="O61"/>
  <c r="P45"/>
  <c r="P40"/>
  <c r="O38"/>
  <c r="O35"/>
  <c r="O27"/>
  <c r="O23"/>
  <c r="G40"/>
  <c r="L52"/>
  <c r="K50"/>
  <c r="L45"/>
  <c r="M58"/>
  <c r="K75"/>
  <c r="K55"/>
  <c r="O73"/>
  <c r="O47"/>
  <c r="P11"/>
  <c r="L68"/>
  <c r="G58"/>
  <c r="I52"/>
  <c r="G68"/>
  <c r="K57"/>
  <c r="K25"/>
  <c r="K16"/>
  <c r="P68"/>
  <c r="O32"/>
  <c r="O28"/>
  <c r="O12"/>
  <c r="L17"/>
  <c r="J76"/>
  <c r="R52"/>
  <c r="O29"/>
  <c r="P13"/>
  <c r="L53"/>
  <c r="K71"/>
  <c r="K51"/>
  <c r="R58"/>
  <c r="P21"/>
  <c r="P17"/>
  <c r="G13"/>
  <c r="M53"/>
  <c r="P53"/>
  <c r="P37"/>
  <c r="O30"/>
  <c r="O22"/>
  <c r="P26"/>
  <c r="C62"/>
  <c r="O62" s="1"/>
  <c r="F65"/>
  <c r="F76" s="1"/>
  <c r="C53"/>
  <c r="C52" s="1"/>
  <c r="E10"/>
  <c r="E65" s="1"/>
  <c r="E76" s="1"/>
  <c r="D67"/>
  <c r="C67" s="1"/>
  <c r="C40"/>
  <c r="C31"/>
  <c r="D20"/>
  <c r="C21"/>
  <c r="O21" s="1"/>
  <c r="C14"/>
  <c r="C13" s="1"/>
  <c r="G44"/>
  <c r="H39"/>
  <c r="C58"/>
  <c r="G63"/>
  <c r="D44"/>
  <c r="C44" s="1"/>
  <c r="I10"/>
  <c r="H66"/>
  <c r="C26"/>
  <c r="C11"/>
  <c r="O11" s="1"/>
  <c r="G53"/>
  <c r="G26"/>
  <c r="G45"/>
  <c r="O31" l="1"/>
  <c r="G20"/>
  <c r="P20"/>
  <c r="N65"/>
  <c r="R76"/>
  <c r="O44"/>
  <c r="K44"/>
  <c r="O40"/>
  <c r="K40"/>
  <c r="P67"/>
  <c r="L44"/>
  <c r="K53"/>
  <c r="O53"/>
  <c r="K62"/>
  <c r="K11"/>
  <c r="O45"/>
  <c r="K45"/>
  <c r="K63"/>
  <c r="O63"/>
  <c r="D19"/>
  <c r="D10" s="1"/>
  <c r="K21"/>
  <c r="R65"/>
  <c r="L20"/>
  <c r="O26"/>
  <c r="K26"/>
  <c r="O58"/>
  <c r="K58"/>
  <c r="K31"/>
  <c r="O14"/>
  <c r="Q10"/>
  <c r="M52"/>
  <c r="Q52"/>
  <c r="I39"/>
  <c r="L67"/>
  <c r="O13"/>
  <c r="K13"/>
  <c r="H10"/>
  <c r="H65" s="1"/>
  <c r="O68"/>
  <c r="K68"/>
  <c r="O67"/>
  <c r="K67"/>
  <c r="P44"/>
  <c r="K14"/>
  <c r="D66"/>
  <c r="C66" s="1"/>
  <c r="D39"/>
  <c r="C39" s="1"/>
  <c r="C20"/>
  <c r="G19"/>
  <c r="G52"/>
  <c r="G66"/>
  <c r="K20" l="1"/>
  <c r="G10"/>
  <c r="O20"/>
  <c r="P19"/>
  <c r="C19"/>
  <c r="O19" s="1"/>
  <c r="L19"/>
  <c r="P39"/>
  <c r="L39"/>
  <c r="Q39"/>
  <c r="M39"/>
  <c r="I65"/>
  <c r="G65" s="1"/>
  <c r="K52"/>
  <c r="O52"/>
  <c r="O66"/>
  <c r="K66"/>
  <c r="L66"/>
  <c r="P10"/>
  <c r="L10"/>
  <c r="G39"/>
  <c r="P66"/>
  <c r="H76"/>
  <c r="D65"/>
  <c r="P65" s="1"/>
  <c r="C10"/>
  <c r="K10" l="1"/>
  <c r="K19"/>
  <c r="O10"/>
  <c r="L65"/>
  <c r="K39"/>
  <c r="O39"/>
  <c r="M65"/>
  <c r="Q65"/>
  <c r="I76"/>
  <c r="G76" s="1"/>
  <c r="D76"/>
  <c r="C76" s="1"/>
  <c r="C65"/>
  <c r="K65" s="1"/>
  <c r="O65" l="1"/>
  <c r="P76"/>
  <c r="O76"/>
  <c r="K76"/>
  <c r="M76"/>
  <c r="Q76"/>
  <c r="L76"/>
</calcChain>
</file>

<file path=xl/sharedStrings.xml><?xml version="1.0" encoding="utf-8"?>
<sst xmlns="http://schemas.openxmlformats.org/spreadsheetml/2006/main" count="109" uniqueCount="85">
  <si>
    <t>Власні надходження бюджетних установ</t>
  </si>
  <si>
    <t>Інші надходження</t>
  </si>
  <si>
    <t>Доходи від операцій з капіталом</t>
  </si>
  <si>
    <t>Разом доходів</t>
  </si>
  <si>
    <t>Від органів державного управління</t>
  </si>
  <si>
    <t>Найменування показника</t>
  </si>
  <si>
    <t>в  тому числі</t>
  </si>
  <si>
    <t>в тому   числі</t>
  </si>
  <si>
    <t>Податкові  надходження</t>
  </si>
  <si>
    <t>Податок на прибуток підприємств і організацій, що належать до комунальної власності</t>
  </si>
  <si>
    <t>Місцеві податки і збори</t>
  </si>
  <si>
    <t>Неподаткові  надходження</t>
  </si>
  <si>
    <t>Державне  мито</t>
  </si>
  <si>
    <t>Адміністративні  штрафи та інші санкції</t>
  </si>
  <si>
    <t>Інші  неподаткові  надходження</t>
  </si>
  <si>
    <t>Цільові  фонди</t>
  </si>
  <si>
    <t>Цільові  фонди, утворені  органами  місцевого самоврядування та  місцевими органами виконавчої  влади</t>
  </si>
  <si>
    <t>Офіційні  трансферти</t>
  </si>
  <si>
    <t xml:space="preserve"> </t>
  </si>
  <si>
    <t>Адміністративні збори та платежі,   доходи від некомерційного  та  побічного   продажу</t>
  </si>
  <si>
    <t>Доходи від власності та підприємницької   діяльності</t>
  </si>
  <si>
    <t>Всього</t>
  </si>
  <si>
    <t>загальний фонд</t>
  </si>
  <si>
    <t>спеціальний фонд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</si>
  <si>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</si>
  <si>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Податки на доходи, податки на прибуток, податки на збільшення ринкової вартості</t>
  </si>
  <si>
    <t>Частина чистого прибутку (доходу) комунальних унітарних підприємств та їх об`єднань, що вилучається до бюджету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</si>
  <si>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</si>
  <si>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</si>
  <si>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земельних ділянок несільськогосподарського призначення до розмежування земель державної та комунальної власності</t>
  </si>
  <si>
    <t>Екологічний податок</t>
  </si>
  <si>
    <t>Єдиний податок</t>
  </si>
  <si>
    <t>Інші податки та збори</t>
  </si>
  <si>
    <t xml:space="preserve">Податок на прибуток підприємств </t>
  </si>
  <si>
    <t>Інші фонди</t>
  </si>
  <si>
    <t>Субвенції</t>
  </si>
  <si>
    <t>Плата за надання адміністративних послуг</t>
  </si>
  <si>
    <t>Надходження коштів пайової участі у розвитку інфраструктури населеного пункту</t>
  </si>
  <si>
    <t>Податок на нерухоме майно, відмінне від земельної ділянки</t>
  </si>
  <si>
    <t>всього</t>
  </si>
  <si>
    <t>з них</t>
  </si>
  <si>
    <t>бюджет розвитку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</si>
  <si>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</si>
  <si>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Внутрішні податки на товари та послуги</t>
  </si>
  <si>
    <t>Акцизний податок з реалізації суб`єктами господарювання роздрібної торгівлі піакцизних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</si>
  <si>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</si>
  <si>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</si>
  <si>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</si>
  <si>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</si>
  <si>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</si>
  <si>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</si>
  <si>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</si>
  <si>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</si>
  <si>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</si>
  <si>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</si>
  <si>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</si>
  <si>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</si>
  <si>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Плата за землю</t>
  </si>
  <si>
    <t>Транспортний податок</t>
  </si>
  <si>
    <t>Збір за провадження торговельної діяльності</t>
  </si>
  <si>
    <t>Плата за надання інших адміністративних послуг</t>
  </si>
  <si>
    <t>Освітня субвенція з державного бюджету місцевим бюджетам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</si>
  <si>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</si>
  <si>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</si>
  <si>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</t>
  </si>
  <si>
    <t xml:space="preserve"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</t>
  </si>
  <si>
    <t>Податок та збір на доходи фізичних осіб</t>
  </si>
  <si>
    <t>Субвенція з інших бюджетів на виконання інвестиційних проектів</t>
  </si>
  <si>
    <t>Рентна плата за спеціальне використання води водних об`єктів місцевого значення</t>
  </si>
  <si>
    <t>Адміністративний збір за державну реєстрацію речових прав на нерухоме майно та їх обтяжень</t>
  </si>
  <si>
    <t>Відхилення, тис.грн.</t>
  </si>
  <si>
    <t>Темп росту 2016/2015, %</t>
  </si>
  <si>
    <t>Авансові внески з податку на прибуток підприємств та фінансових установ комунальної власності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</si>
  <si>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зв’язку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</si>
  <si>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>Начальник фінансового управління</t>
  </si>
  <si>
    <t>О.М.Яковенко</t>
  </si>
  <si>
    <t>Порівняльна таблиця надходжень міського бюджету м.Чорноморська за 1 півріччя 2015/2016рр.</t>
  </si>
  <si>
    <t>Фактично надійшло за 1 півріччя 2015 року, тис.грн.</t>
  </si>
  <si>
    <t>Фактично надійшло за 1 півріччя  2016 року, тис. грн.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</si>
  <si>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</si>
  <si>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</si>
  <si>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</si>
  <si>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у 31 раз</t>
  </si>
  <si>
    <t>у 4 рази</t>
  </si>
  <si>
    <t>у 19 разів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</si>
</sst>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0"/>
  </numFmts>
  <fonts count="1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3" fillId="0" borderId="0" xfId="0" applyFont="1"/>
    <xf numFmtId="0" fontId="1" fillId="0" borderId="0" xfId="0" applyFont="1" applyFill="1" applyBorder="1" applyAlignment="1">
      <alignment horizontal="left"/>
    </xf>
    <xf numFmtId="164" fontId="1" fillId="0" borderId="0" xfId="0" applyNumberFormat="1" applyFont="1" applyFill="1" applyBorder="1"/>
    <xf numFmtId="0" fontId="1" fillId="0" borderId="0" xfId="0" applyFont="1" applyFill="1" applyBorder="1"/>
    <xf numFmtId="0" fontId="5" fillId="0" borderId="0" xfId="0" applyFont="1"/>
    <xf numFmtId="0" fontId="6" fillId="0" borderId="0" xfId="0" applyFont="1"/>
    <xf numFmtId="0" fontId="2" fillId="0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top" wrapText="1"/>
    </xf>
    <xf numFmtId="0" fontId="6" fillId="0" borderId="0" xfId="0" applyFont="1" applyAlignme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164" fontId="2" fillId="0" borderId="0" xfId="0" applyNumberFormat="1" applyFont="1" applyFill="1" applyBorder="1"/>
    <xf numFmtId="0" fontId="2" fillId="0" borderId="0" xfId="0" applyFont="1" applyFill="1" applyBorder="1"/>
    <xf numFmtId="165" fontId="4" fillId="0" borderId="0" xfId="0" applyNumberFormat="1" applyFont="1" applyFill="1" applyBorder="1"/>
    <xf numFmtId="0" fontId="8" fillId="0" borderId="0" xfId="0" applyFont="1" applyFill="1" applyBorder="1" applyAlignment="1">
      <alignment horizontal="left"/>
    </xf>
    <xf numFmtId="0" fontId="8" fillId="0" borderId="0" xfId="0" applyFont="1"/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left"/>
    </xf>
    <xf numFmtId="0" fontId="7" fillId="0" borderId="0" xfId="0" applyFont="1" applyAlignment="1"/>
    <xf numFmtId="0" fontId="2" fillId="0" borderId="0" xfId="0" applyFont="1" applyAlignment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left" vertical="top"/>
    </xf>
    <xf numFmtId="165" fontId="4" fillId="0" borderId="2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right" vertical="top"/>
    </xf>
    <xf numFmtId="2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right" vertical="top"/>
    </xf>
    <xf numFmtId="166" fontId="2" fillId="0" borderId="1" xfId="0" applyNumberFormat="1" applyFont="1" applyFill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2" fillId="0" borderId="4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94"/>
  <sheetViews>
    <sheetView tabSelected="1" showRuler="0" zoomScale="70" zoomScaleNormal="70" zoomScaleSheetLayoutView="75" workbookViewId="0">
      <pane xSplit="2" ySplit="9" topLeftCell="C75" activePane="bottomRight" state="frozen"/>
      <selection pane="topRight" activeCell="C1" sqref="C1"/>
      <selection pane="bottomLeft" activeCell="A14" sqref="A14"/>
      <selection pane="bottomRight" activeCell="N77" sqref="N77"/>
    </sheetView>
  </sheetViews>
  <sheetFormatPr defaultRowHeight="12.75"/>
  <cols>
    <col min="1" max="1" width="12.7109375" customWidth="1"/>
    <col min="2" max="2" width="86.28515625" customWidth="1"/>
    <col min="3" max="3" width="14.42578125" customWidth="1"/>
    <col min="4" max="4" width="14.28515625" customWidth="1"/>
    <col min="5" max="5" width="11.42578125" customWidth="1"/>
    <col min="6" max="6" width="11" customWidth="1"/>
    <col min="7" max="7" width="13.7109375" customWidth="1"/>
    <col min="8" max="8" width="13.42578125" customWidth="1"/>
    <col min="9" max="9" width="11.42578125" customWidth="1"/>
    <col min="10" max="10" width="11" style="25" customWidth="1"/>
    <col min="11" max="11" width="10.85546875" customWidth="1"/>
    <col min="12" max="12" width="9.5703125" customWidth="1"/>
    <col min="13" max="13" width="11.28515625" customWidth="1"/>
    <col min="14" max="14" width="11.140625" customWidth="1"/>
    <col min="15" max="15" width="12.28515625" customWidth="1"/>
    <col min="16" max="16" width="12" customWidth="1"/>
    <col min="17" max="17" width="12.140625" customWidth="1"/>
    <col min="18" max="18" width="11.85546875" customWidth="1"/>
  </cols>
  <sheetData>
    <row r="1" spans="1:18" s="7" customFormat="1" ht="15.75">
      <c r="A1" s="26"/>
      <c r="B1" s="26"/>
      <c r="C1" s="1"/>
      <c r="D1" s="1"/>
      <c r="E1" s="1"/>
      <c r="F1" s="1"/>
      <c r="G1" s="24"/>
      <c r="H1" s="8"/>
      <c r="I1" s="8"/>
      <c r="J1" s="1"/>
      <c r="K1" s="1"/>
      <c r="L1" s="8"/>
      <c r="M1" s="8"/>
      <c r="N1" s="8"/>
      <c r="O1" s="1"/>
      <c r="P1" s="8"/>
      <c r="Q1" s="8"/>
      <c r="R1" s="8"/>
    </row>
    <row r="2" spans="1:18" ht="31.5" customHeight="1">
      <c r="A2" s="56" t="s">
        <v>76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</row>
    <row r="3" spans="1:18" ht="16.149999999999999" customHeight="1">
      <c r="A3" s="2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8"/>
      <c r="N3" s="8"/>
      <c r="Q3" s="8"/>
      <c r="R3" s="8"/>
    </row>
    <row r="4" spans="1:18" s="8" customFormat="1" ht="36" customHeight="1">
      <c r="A4" s="59" t="s">
        <v>5</v>
      </c>
      <c r="B4" s="59"/>
      <c r="C4" s="60" t="s">
        <v>77</v>
      </c>
      <c r="D4" s="61"/>
      <c r="E4" s="61"/>
      <c r="F4" s="62"/>
      <c r="G4" s="57" t="s">
        <v>78</v>
      </c>
      <c r="H4" s="57"/>
      <c r="I4" s="57"/>
      <c r="J4" s="57"/>
      <c r="K4" s="57" t="s">
        <v>71</v>
      </c>
      <c r="L4" s="57"/>
      <c r="M4" s="57"/>
      <c r="N4" s="57"/>
      <c r="O4" s="57" t="s">
        <v>70</v>
      </c>
      <c r="P4" s="57"/>
      <c r="Q4" s="57"/>
      <c r="R4" s="57"/>
    </row>
    <row r="5" spans="1:18" s="8" customFormat="1" ht="20.45" customHeight="1">
      <c r="A5" s="59"/>
      <c r="B5" s="59"/>
      <c r="C5" s="57" t="s">
        <v>21</v>
      </c>
      <c r="D5" s="54" t="s">
        <v>6</v>
      </c>
      <c r="E5" s="54"/>
      <c r="F5" s="54"/>
      <c r="G5" s="57" t="s">
        <v>21</v>
      </c>
      <c r="H5" s="54" t="s">
        <v>7</v>
      </c>
      <c r="I5" s="54"/>
      <c r="J5" s="54"/>
      <c r="K5" s="57" t="s">
        <v>21</v>
      </c>
      <c r="L5" s="54" t="s">
        <v>7</v>
      </c>
      <c r="M5" s="54"/>
      <c r="N5" s="54"/>
      <c r="O5" s="57" t="s">
        <v>21</v>
      </c>
      <c r="P5" s="54" t="s">
        <v>7</v>
      </c>
      <c r="Q5" s="54"/>
      <c r="R5" s="54"/>
    </row>
    <row r="6" spans="1:18" s="8" customFormat="1" ht="17.25" customHeight="1">
      <c r="A6" s="59"/>
      <c r="B6" s="59"/>
      <c r="C6" s="57"/>
      <c r="D6" s="55" t="s">
        <v>22</v>
      </c>
      <c r="E6" s="55" t="s">
        <v>23</v>
      </c>
      <c r="F6" s="55"/>
      <c r="G6" s="57"/>
      <c r="H6" s="55" t="s">
        <v>22</v>
      </c>
      <c r="I6" s="55" t="s">
        <v>23</v>
      </c>
      <c r="J6" s="55"/>
      <c r="K6" s="57"/>
      <c r="L6" s="55" t="s">
        <v>22</v>
      </c>
      <c r="M6" s="55" t="s">
        <v>23</v>
      </c>
      <c r="N6" s="55"/>
      <c r="O6" s="57"/>
      <c r="P6" s="55" t="s">
        <v>22</v>
      </c>
      <c r="Q6" s="55" t="s">
        <v>23</v>
      </c>
      <c r="R6" s="55"/>
    </row>
    <row r="7" spans="1:18" s="8" customFormat="1" ht="22.5" customHeight="1">
      <c r="A7" s="59"/>
      <c r="B7" s="59"/>
      <c r="C7" s="57"/>
      <c r="D7" s="55"/>
      <c r="E7" s="55" t="s">
        <v>39</v>
      </c>
      <c r="F7" s="46" t="s">
        <v>40</v>
      </c>
      <c r="G7" s="57"/>
      <c r="H7" s="55"/>
      <c r="I7" s="55" t="s">
        <v>39</v>
      </c>
      <c r="J7" s="46" t="s">
        <v>40</v>
      </c>
      <c r="K7" s="57"/>
      <c r="L7" s="55"/>
      <c r="M7" s="55" t="s">
        <v>39</v>
      </c>
      <c r="N7" s="46" t="s">
        <v>40</v>
      </c>
      <c r="O7" s="57"/>
      <c r="P7" s="55"/>
      <c r="Q7" s="55" t="s">
        <v>39</v>
      </c>
      <c r="R7" s="46" t="s">
        <v>40</v>
      </c>
    </row>
    <row r="8" spans="1:18" s="8" customFormat="1" ht="36.75" customHeight="1">
      <c r="A8" s="59"/>
      <c r="B8" s="59"/>
      <c r="C8" s="57"/>
      <c r="D8" s="55"/>
      <c r="E8" s="55"/>
      <c r="F8" s="46" t="s">
        <v>41</v>
      </c>
      <c r="G8" s="57"/>
      <c r="H8" s="55"/>
      <c r="I8" s="55"/>
      <c r="J8" s="46" t="s">
        <v>41</v>
      </c>
      <c r="K8" s="57"/>
      <c r="L8" s="55"/>
      <c r="M8" s="55"/>
      <c r="N8" s="46" t="s">
        <v>41</v>
      </c>
      <c r="O8" s="57"/>
      <c r="P8" s="55"/>
      <c r="Q8" s="55"/>
      <c r="R8" s="46" t="s">
        <v>41</v>
      </c>
    </row>
    <row r="9" spans="1:18" s="8" customFormat="1" ht="15.75">
      <c r="A9" s="9">
        <v>1</v>
      </c>
      <c r="B9" s="9">
        <v>2</v>
      </c>
      <c r="C9" s="10">
        <v>3</v>
      </c>
      <c r="D9" s="10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  <c r="M9" s="9">
        <v>13</v>
      </c>
      <c r="N9" s="9">
        <v>14</v>
      </c>
      <c r="O9" s="9">
        <v>11</v>
      </c>
      <c r="P9" s="9">
        <v>12</v>
      </c>
      <c r="Q9" s="9">
        <v>13</v>
      </c>
      <c r="R9" s="9">
        <v>14</v>
      </c>
    </row>
    <row r="10" spans="1:18" s="8" customFormat="1" ht="16.5" customHeight="1">
      <c r="A10" s="29">
        <v>10000000</v>
      </c>
      <c r="B10" s="30" t="s">
        <v>8</v>
      </c>
      <c r="C10" s="31">
        <f>D10+E10</f>
        <v>121080.40000000001</v>
      </c>
      <c r="D10" s="31">
        <f>D11+D17+D19+D37+D16</f>
        <v>121081.3</v>
      </c>
      <c r="E10" s="31">
        <f>E11+E17+E19+E37</f>
        <v>-0.9</v>
      </c>
      <c r="F10" s="31">
        <f>F11+F17+F19+F37</f>
        <v>0</v>
      </c>
      <c r="G10" s="31">
        <f>H10+I10</f>
        <v>176984.6</v>
      </c>
      <c r="H10" s="31">
        <f>H11+H17+H19+H37+H16</f>
        <v>176869.9</v>
      </c>
      <c r="I10" s="31">
        <f>I37</f>
        <v>114.7</v>
      </c>
      <c r="J10" s="31"/>
      <c r="K10" s="31">
        <f>G10/C10*100</f>
        <v>146.17113917694357</v>
      </c>
      <c r="L10" s="31">
        <f>H10/D10*100</f>
        <v>146.07532294417055</v>
      </c>
      <c r="M10" s="31"/>
      <c r="N10" s="31"/>
      <c r="O10" s="31">
        <f>G10-C10</f>
        <v>55904.2</v>
      </c>
      <c r="P10" s="31">
        <f t="shared" ref="P10:Q10" si="0">H10-D10</f>
        <v>55788.599999999991</v>
      </c>
      <c r="Q10" s="31">
        <f t="shared" si="0"/>
        <v>115.60000000000001</v>
      </c>
      <c r="R10" s="31"/>
    </row>
    <row r="11" spans="1:18" s="12" customFormat="1" ht="33.75" customHeight="1">
      <c r="A11" s="32">
        <v>11000000</v>
      </c>
      <c r="B11" s="29" t="s">
        <v>25</v>
      </c>
      <c r="C11" s="31">
        <f t="shared" ref="C11:C76" si="1">D11+E11</f>
        <v>65436.1</v>
      </c>
      <c r="D11" s="31">
        <f>D12+D13</f>
        <v>65436.1</v>
      </c>
      <c r="E11" s="31"/>
      <c r="F11" s="31"/>
      <c r="G11" s="31">
        <f>H11+I11</f>
        <v>95498.2</v>
      </c>
      <c r="H11" s="31">
        <f>H12+H13</f>
        <v>95498.2</v>
      </c>
      <c r="I11" s="31"/>
      <c r="J11" s="31"/>
      <c r="K11" s="31">
        <f t="shared" ref="K11:K76" si="2">G11/C11*100</f>
        <v>145.94115480598632</v>
      </c>
      <c r="L11" s="31">
        <f t="shared" ref="L11:L76" si="3">H11/D11*100</f>
        <v>145.94115480598632</v>
      </c>
      <c r="M11" s="31"/>
      <c r="N11" s="31"/>
      <c r="O11" s="31">
        <f t="shared" ref="O11:O76" si="4">G11-C11</f>
        <v>30062.1</v>
      </c>
      <c r="P11" s="31">
        <f t="shared" ref="P11:P76" si="5">H11-D11</f>
        <v>30062.1</v>
      </c>
      <c r="Q11" s="31"/>
      <c r="R11" s="31"/>
    </row>
    <row r="12" spans="1:18" s="12" customFormat="1" ht="18" customHeight="1">
      <c r="A12" s="33">
        <v>11010000</v>
      </c>
      <c r="B12" s="34" t="s">
        <v>66</v>
      </c>
      <c r="C12" s="35">
        <f t="shared" si="1"/>
        <v>63057.2</v>
      </c>
      <c r="D12" s="35">
        <v>63057.2</v>
      </c>
      <c r="E12" s="35"/>
      <c r="F12" s="35"/>
      <c r="G12" s="35">
        <f>H12+I12</f>
        <v>96900.800000000003</v>
      </c>
      <c r="H12" s="35">
        <v>96900.800000000003</v>
      </c>
      <c r="I12" s="35"/>
      <c r="J12" s="35"/>
      <c r="K12" s="35">
        <f t="shared" si="2"/>
        <v>153.67126989463534</v>
      </c>
      <c r="L12" s="35">
        <f t="shared" si="3"/>
        <v>153.67126989463534</v>
      </c>
      <c r="M12" s="35"/>
      <c r="N12" s="35"/>
      <c r="O12" s="35">
        <f t="shared" si="4"/>
        <v>33843.600000000006</v>
      </c>
      <c r="P12" s="35">
        <f t="shared" si="5"/>
        <v>33843.600000000006</v>
      </c>
      <c r="Q12" s="35"/>
      <c r="R12" s="35"/>
    </row>
    <row r="13" spans="1:18" s="27" customFormat="1" ht="18" customHeight="1">
      <c r="A13" s="29">
        <v>11020000</v>
      </c>
      <c r="B13" s="29" t="s">
        <v>33</v>
      </c>
      <c r="C13" s="31">
        <f>C14+C15</f>
        <v>2378.9</v>
      </c>
      <c r="D13" s="31">
        <f>D14+D15</f>
        <v>2378.9</v>
      </c>
      <c r="E13" s="31"/>
      <c r="F13" s="31"/>
      <c r="G13" s="31">
        <f>G14</f>
        <v>-1402.6</v>
      </c>
      <c r="H13" s="31">
        <f>H14</f>
        <v>-1402.6</v>
      </c>
      <c r="I13" s="31"/>
      <c r="J13" s="31"/>
      <c r="K13" s="31">
        <f t="shared" si="2"/>
        <v>-58.960023540291729</v>
      </c>
      <c r="L13" s="31">
        <f t="shared" si="3"/>
        <v>-58.960023540291729</v>
      </c>
      <c r="M13" s="31"/>
      <c r="N13" s="31"/>
      <c r="O13" s="31">
        <f t="shared" si="4"/>
        <v>-3781.5</v>
      </c>
      <c r="P13" s="31">
        <f t="shared" si="5"/>
        <v>-3781.5</v>
      </c>
      <c r="Q13" s="31"/>
      <c r="R13" s="31"/>
    </row>
    <row r="14" spans="1:18" s="12" customFormat="1" ht="33.75" customHeight="1">
      <c r="A14" s="33">
        <v>11020200</v>
      </c>
      <c r="B14" s="34" t="s">
        <v>9</v>
      </c>
      <c r="C14" s="35">
        <f t="shared" si="1"/>
        <v>1561</v>
      </c>
      <c r="D14" s="35">
        <v>1561</v>
      </c>
      <c r="E14" s="35"/>
      <c r="F14" s="35"/>
      <c r="G14" s="35">
        <f t="shared" ref="G14:G20" si="6">H14+I14</f>
        <v>-1402.6</v>
      </c>
      <c r="H14" s="35">
        <v>-1402.6</v>
      </c>
      <c r="I14" s="35"/>
      <c r="J14" s="35"/>
      <c r="K14" s="35">
        <f t="shared" si="2"/>
        <v>-89.852658552210116</v>
      </c>
      <c r="L14" s="35">
        <f t="shared" si="3"/>
        <v>-89.852658552210116</v>
      </c>
      <c r="M14" s="35"/>
      <c r="N14" s="35"/>
      <c r="O14" s="35">
        <f t="shared" si="4"/>
        <v>-2963.6</v>
      </c>
      <c r="P14" s="35">
        <f t="shared" si="5"/>
        <v>-2963.6</v>
      </c>
      <c r="Q14" s="35"/>
      <c r="R14" s="35"/>
    </row>
    <row r="15" spans="1:18" s="12" customFormat="1" ht="33.75" customHeight="1">
      <c r="A15" s="33">
        <v>11023200</v>
      </c>
      <c r="B15" s="34" t="s">
        <v>72</v>
      </c>
      <c r="C15" s="35">
        <f t="shared" si="1"/>
        <v>817.9</v>
      </c>
      <c r="D15" s="35">
        <v>817.9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>
        <f t="shared" si="4"/>
        <v>-817.9</v>
      </c>
      <c r="P15" s="35">
        <f t="shared" si="5"/>
        <v>-817.9</v>
      </c>
      <c r="Q15" s="35"/>
      <c r="R15" s="35"/>
    </row>
    <row r="16" spans="1:18" s="12" customFormat="1" ht="19.5" customHeight="1">
      <c r="A16" s="33">
        <v>13020200</v>
      </c>
      <c r="B16" s="34" t="s">
        <v>68</v>
      </c>
      <c r="C16" s="35">
        <f>D16</f>
        <v>0.3</v>
      </c>
      <c r="D16" s="35">
        <v>0.3</v>
      </c>
      <c r="E16" s="35"/>
      <c r="F16" s="35"/>
      <c r="G16" s="35">
        <f t="shared" si="6"/>
        <v>0.1</v>
      </c>
      <c r="H16" s="35">
        <v>0.1</v>
      </c>
      <c r="I16" s="35"/>
      <c r="J16" s="35"/>
      <c r="K16" s="35">
        <f t="shared" si="2"/>
        <v>33.333333333333336</v>
      </c>
      <c r="L16" s="35">
        <f t="shared" si="3"/>
        <v>33.333333333333336</v>
      </c>
      <c r="M16" s="35"/>
      <c r="N16" s="35"/>
      <c r="O16" s="35">
        <f t="shared" si="4"/>
        <v>-0.19999999999999998</v>
      </c>
      <c r="P16" s="35">
        <f t="shared" si="5"/>
        <v>-0.19999999999999998</v>
      </c>
      <c r="Q16" s="35"/>
      <c r="R16" s="35"/>
    </row>
    <row r="17" spans="1:18" s="8" customFormat="1" ht="18" customHeight="1">
      <c r="A17" s="49">
        <v>14000000</v>
      </c>
      <c r="B17" s="50" t="s">
        <v>43</v>
      </c>
      <c r="C17" s="31">
        <f t="shared" si="1"/>
        <v>6223.2</v>
      </c>
      <c r="D17" s="31">
        <f>D18</f>
        <v>6223.2</v>
      </c>
      <c r="E17" s="31"/>
      <c r="F17" s="31"/>
      <c r="G17" s="31">
        <f t="shared" si="6"/>
        <v>9088</v>
      </c>
      <c r="H17" s="31">
        <f>H18</f>
        <v>9088</v>
      </c>
      <c r="I17" s="31"/>
      <c r="J17" s="31"/>
      <c r="K17" s="31">
        <f t="shared" si="2"/>
        <v>146.0341946265587</v>
      </c>
      <c r="L17" s="31">
        <f t="shared" si="3"/>
        <v>146.0341946265587</v>
      </c>
      <c r="M17" s="31"/>
      <c r="N17" s="31"/>
      <c r="O17" s="31">
        <f t="shared" si="4"/>
        <v>2864.8</v>
      </c>
      <c r="P17" s="31">
        <f t="shared" si="5"/>
        <v>2864.8</v>
      </c>
      <c r="Q17" s="31"/>
      <c r="R17" s="31"/>
    </row>
    <row r="18" spans="1:18" s="8" customFormat="1" ht="31.5">
      <c r="A18" s="51">
        <v>14040000</v>
      </c>
      <c r="B18" s="51" t="s">
        <v>44</v>
      </c>
      <c r="C18" s="35">
        <f t="shared" si="1"/>
        <v>6223.2</v>
      </c>
      <c r="D18" s="35">
        <v>6223.2</v>
      </c>
      <c r="E18" s="35"/>
      <c r="F18" s="35"/>
      <c r="G18" s="35">
        <f t="shared" si="6"/>
        <v>9088</v>
      </c>
      <c r="H18" s="35">
        <v>9088</v>
      </c>
      <c r="I18" s="35"/>
      <c r="J18" s="35"/>
      <c r="K18" s="35">
        <f t="shared" si="2"/>
        <v>146.0341946265587</v>
      </c>
      <c r="L18" s="35">
        <f t="shared" si="3"/>
        <v>146.0341946265587</v>
      </c>
      <c r="M18" s="35"/>
      <c r="N18" s="35"/>
      <c r="O18" s="35">
        <f t="shared" si="4"/>
        <v>2864.8</v>
      </c>
      <c r="P18" s="35">
        <f t="shared" si="5"/>
        <v>2864.8</v>
      </c>
      <c r="Q18" s="35"/>
      <c r="R18" s="35"/>
    </row>
    <row r="19" spans="1:18" s="13" customFormat="1" ht="15.75">
      <c r="A19" s="32">
        <v>18000000</v>
      </c>
      <c r="B19" s="29" t="s">
        <v>10</v>
      </c>
      <c r="C19" s="31">
        <f>D19+E19</f>
        <v>49297.7</v>
      </c>
      <c r="D19" s="31">
        <f>D20+D34+D36+D35</f>
        <v>49298.6</v>
      </c>
      <c r="E19" s="31">
        <f>E35</f>
        <v>-0.9</v>
      </c>
      <c r="F19" s="31"/>
      <c r="G19" s="31">
        <f t="shared" si="6"/>
        <v>72283.599999999991</v>
      </c>
      <c r="H19" s="31">
        <f>H20+H34+H36+H35</f>
        <v>72283.599999999991</v>
      </c>
      <c r="I19" s="31"/>
      <c r="J19" s="31"/>
      <c r="K19" s="31">
        <f t="shared" si="2"/>
        <v>146.62671889357921</v>
      </c>
      <c r="L19" s="31">
        <f t="shared" si="3"/>
        <v>146.62404206204639</v>
      </c>
      <c r="M19" s="31">
        <f t="shared" ref="M19:M65" si="7">I19/E19*100</f>
        <v>0</v>
      </c>
      <c r="N19" s="31"/>
      <c r="O19" s="31">
        <f t="shared" si="4"/>
        <v>22985.899999999994</v>
      </c>
      <c r="P19" s="31">
        <f t="shared" si="5"/>
        <v>22984.999999999993</v>
      </c>
      <c r="Q19" s="31"/>
      <c r="R19" s="31"/>
    </row>
    <row r="20" spans="1:18" s="13" customFormat="1" ht="15.75">
      <c r="A20" s="52">
        <v>18010000</v>
      </c>
      <c r="B20" s="52" t="s">
        <v>45</v>
      </c>
      <c r="C20" s="31">
        <f>D20+E20</f>
        <v>40609.299999999996</v>
      </c>
      <c r="D20" s="31">
        <f>D21+D26+D31</f>
        <v>40609.299999999996</v>
      </c>
      <c r="E20" s="31"/>
      <c r="F20" s="31"/>
      <c r="G20" s="31">
        <f t="shared" si="6"/>
        <v>60498.9</v>
      </c>
      <c r="H20" s="31">
        <f>H21+H26+H31</f>
        <v>60498.9</v>
      </c>
      <c r="I20" s="31"/>
      <c r="J20" s="31"/>
      <c r="K20" s="31">
        <f t="shared" si="2"/>
        <v>148.97794347600183</v>
      </c>
      <c r="L20" s="31">
        <f t="shared" si="3"/>
        <v>148.97794347600183</v>
      </c>
      <c r="M20" s="31"/>
      <c r="N20" s="31"/>
      <c r="O20" s="31">
        <f t="shared" si="4"/>
        <v>19889.600000000006</v>
      </c>
      <c r="P20" s="31">
        <f t="shared" si="5"/>
        <v>19889.600000000006</v>
      </c>
      <c r="Q20" s="31"/>
      <c r="R20" s="31"/>
    </row>
    <row r="21" spans="1:18" s="13" customFormat="1" ht="15.75">
      <c r="A21" s="52"/>
      <c r="B21" s="52" t="s">
        <v>38</v>
      </c>
      <c r="C21" s="31">
        <f>SUM(C22:C25)</f>
        <v>823.4</v>
      </c>
      <c r="D21" s="31">
        <f>SUM(D22:D25)</f>
        <v>823.4</v>
      </c>
      <c r="E21" s="31"/>
      <c r="F21" s="31"/>
      <c r="G21" s="31">
        <f>SUM(G22:G25)</f>
        <v>1513.8999999999999</v>
      </c>
      <c r="H21" s="31">
        <f>SUM(H22:H25)</f>
        <v>1513.8999999999999</v>
      </c>
      <c r="I21" s="31"/>
      <c r="J21" s="31"/>
      <c r="K21" s="31">
        <f t="shared" si="2"/>
        <v>183.85960650959436</v>
      </c>
      <c r="L21" s="31">
        <f t="shared" si="3"/>
        <v>183.85960650959436</v>
      </c>
      <c r="M21" s="31"/>
      <c r="N21" s="31"/>
      <c r="O21" s="31">
        <f t="shared" si="4"/>
        <v>690.49999999999989</v>
      </c>
      <c r="P21" s="31">
        <f t="shared" si="5"/>
        <v>690.49999999999989</v>
      </c>
      <c r="Q21" s="31"/>
      <c r="R21" s="31"/>
    </row>
    <row r="22" spans="1:18" s="8" customFormat="1" ht="31.5">
      <c r="A22" s="53">
        <v>18010100</v>
      </c>
      <c r="B22" s="53" t="s">
        <v>46</v>
      </c>
      <c r="C22" s="35">
        <f t="shared" ref="C22:C35" si="8">D22</f>
        <v>11.2</v>
      </c>
      <c r="D22" s="35">
        <v>11.2</v>
      </c>
      <c r="E22" s="35"/>
      <c r="F22" s="35"/>
      <c r="G22" s="35">
        <f t="shared" ref="G22:G35" si="9">H22</f>
        <v>11.1</v>
      </c>
      <c r="H22" s="35">
        <v>11.1</v>
      </c>
      <c r="I22" s="35"/>
      <c r="J22" s="35"/>
      <c r="K22" s="35">
        <f t="shared" si="2"/>
        <v>99.107142857142861</v>
      </c>
      <c r="L22" s="35">
        <f t="shared" si="3"/>
        <v>99.107142857142861</v>
      </c>
      <c r="M22" s="35"/>
      <c r="N22" s="35"/>
      <c r="O22" s="35">
        <f t="shared" si="4"/>
        <v>-9.9999999999999645E-2</v>
      </c>
      <c r="P22" s="35">
        <f t="shared" si="5"/>
        <v>-9.9999999999999645E-2</v>
      </c>
      <c r="Q22" s="35"/>
      <c r="R22" s="35"/>
    </row>
    <row r="23" spans="1:18" s="8" customFormat="1" ht="31.5">
      <c r="A23" s="53">
        <v>18010200</v>
      </c>
      <c r="B23" s="53" t="s">
        <v>47</v>
      </c>
      <c r="C23" s="35">
        <f t="shared" si="8"/>
        <v>7.6</v>
      </c>
      <c r="D23" s="35">
        <v>7.6</v>
      </c>
      <c r="E23" s="35"/>
      <c r="F23" s="35"/>
      <c r="G23" s="35">
        <f t="shared" si="9"/>
        <v>2.5</v>
      </c>
      <c r="H23" s="35">
        <v>2.5</v>
      </c>
      <c r="I23" s="35"/>
      <c r="J23" s="35"/>
      <c r="K23" s="35">
        <f t="shared" si="2"/>
        <v>32.894736842105267</v>
      </c>
      <c r="L23" s="35">
        <f t="shared" si="3"/>
        <v>32.894736842105267</v>
      </c>
      <c r="M23" s="35"/>
      <c r="N23" s="35"/>
      <c r="O23" s="35">
        <f t="shared" si="4"/>
        <v>-5.0999999999999996</v>
      </c>
      <c r="P23" s="35">
        <f t="shared" si="5"/>
        <v>-5.0999999999999996</v>
      </c>
      <c r="Q23" s="35"/>
      <c r="R23" s="35"/>
    </row>
    <row r="24" spans="1:18" s="8" customFormat="1" ht="31.5">
      <c r="A24" s="53">
        <v>18010300</v>
      </c>
      <c r="B24" s="53" t="s">
        <v>48</v>
      </c>
      <c r="C24" s="35">
        <f t="shared" si="8"/>
        <v>0</v>
      </c>
      <c r="D24" s="35">
        <v>0</v>
      </c>
      <c r="E24" s="35"/>
      <c r="F24" s="35"/>
      <c r="G24" s="35">
        <f t="shared" si="9"/>
        <v>11</v>
      </c>
      <c r="H24" s="35">
        <v>11</v>
      </c>
      <c r="I24" s="35"/>
      <c r="J24" s="35"/>
      <c r="K24" s="35"/>
      <c r="L24" s="35"/>
      <c r="M24" s="35"/>
      <c r="N24" s="35"/>
      <c r="O24" s="35">
        <f t="shared" si="4"/>
        <v>11</v>
      </c>
      <c r="P24" s="35">
        <f t="shared" si="5"/>
        <v>11</v>
      </c>
      <c r="Q24" s="35"/>
      <c r="R24" s="35"/>
    </row>
    <row r="25" spans="1:18" s="8" customFormat="1" ht="31.5">
      <c r="A25" s="53">
        <v>18010400</v>
      </c>
      <c r="B25" s="53" t="s">
        <v>49</v>
      </c>
      <c r="C25" s="35">
        <f t="shared" si="8"/>
        <v>804.6</v>
      </c>
      <c r="D25" s="35">
        <v>804.6</v>
      </c>
      <c r="E25" s="35"/>
      <c r="F25" s="35"/>
      <c r="G25" s="35">
        <f t="shared" si="9"/>
        <v>1489.3</v>
      </c>
      <c r="H25" s="35">
        <v>1489.3</v>
      </c>
      <c r="I25" s="35"/>
      <c r="J25" s="35"/>
      <c r="K25" s="35">
        <f t="shared" si="2"/>
        <v>185.0981854337559</v>
      </c>
      <c r="L25" s="35">
        <f t="shared" si="3"/>
        <v>185.0981854337559</v>
      </c>
      <c r="M25" s="35"/>
      <c r="N25" s="35"/>
      <c r="O25" s="35">
        <f t="shared" si="4"/>
        <v>684.69999999999993</v>
      </c>
      <c r="P25" s="35">
        <f t="shared" si="5"/>
        <v>684.69999999999993</v>
      </c>
      <c r="Q25" s="35"/>
      <c r="R25" s="35"/>
    </row>
    <row r="26" spans="1:18" s="13" customFormat="1" ht="15.75">
      <c r="A26" s="52"/>
      <c r="B26" s="52" t="s">
        <v>57</v>
      </c>
      <c r="C26" s="31">
        <f>D26</f>
        <v>39501.399999999994</v>
      </c>
      <c r="D26" s="31">
        <f>D27+D28+D29+D30</f>
        <v>39501.399999999994</v>
      </c>
      <c r="E26" s="31"/>
      <c r="F26" s="31"/>
      <c r="G26" s="31">
        <f>H26</f>
        <v>58811.6</v>
      </c>
      <c r="H26" s="31">
        <f>H27+H28+H29+H30</f>
        <v>58811.6</v>
      </c>
      <c r="I26" s="31"/>
      <c r="J26" s="31"/>
      <c r="K26" s="31">
        <f t="shared" si="2"/>
        <v>148.88484965089847</v>
      </c>
      <c r="L26" s="31">
        <f t="shared" si="3"/>
        <v>148.88484965089847</v>
      </c>
      <c r="M26" s="31"/>
      <c r="N26" s="31"/>
      <c r="O26" s="31">
        <f t="shared" si="4"/>
        <v>19310.200000000004</v>
      </c>
      <c r="P26" s="31">
        <f t="shared" si="5"/>
        <v>19310.200000000004</v>
      </c>
      <c r="Q26" s="31"/>
      <c r="R26" s="31"/>
    </row>
    <row r="27" spans="1:18" s="8" customFormat="1" ht="15.75">
      <c r="A27" s="53">
        <v>18010500</v>
      </c>
      <c r="B27" s="53" t="s">
        <v>50</v>
      </c>
      <c r="C27" s="35">
        <f t="shared" si="8"/>
        <v>13934.6</v>
      </c>
      <c r="D27" s="35">
        <v>13934.6</v>
      </c>
      <c r="E27" s="35"/>
      <c r="F27" s="35"/>
      <c r="G27" s="35">
        <f t="shared" si="9"/>
        <v>23917</v>
      </c>
      <c r="H27" s="35">
        <v>23917</v>
      </c>
      <c r="I27" s="35"/>
      <c r="J27" s="35"/>
      <c r="K27" s="35">
        <f t="shared" si="2"/>
        <v>171.6375066381525</v>
      </c>
      <c r="L27" s="35">
        <f t="shared" si="3"/>
        <v>171.6375066381525</v>
      </c>
      <c r="M27" s="35"/>
      <c r="N27" s="35"/>
      <c r="O27" s="35">
        <f t="shared" si="4"/>
        <v>9982.4</v>
      </c>
      <c r="P27" s="35">
        <f t="shared" si="5"/>
        <v>9982.4</v>
      </c>
      <c r="Q27" s="35"/>
      <c r="R27" s="35"/>
    </row>
    <row r="28" spans="1:18" s="8" customFormat="1" ht="15.75">
      <c r="A28" s="53">
        <v>18010600</v>
      </c>
      <c r="B28" s="53" t="s">
        <v>51</v>
      </c>
      <c r="C28" s="35">
        <f t="shared" si="8"/>
        <v>23351.1</v>
      </c>
      <c r="D28" s="35">
        <v>23351.1</v>
      </c>
      <c r="E28" s="35"/>
      <c r="F28" s="35"/>
      <c r="G28" s="35">
        <f t="shared" si="9"/>
        <v>31600.6</v>
      </c>
      <c r="H28" s="35">
        <v>31600.6</v>
      </c>
      <c r="I28" s="35"/>
      <c r="J28" s="35"/>
      <c r="K28" s="35">
        <f t="shared" si="2"/>
        <v>135.32810017515234</v>
      </c>
      <c r="L28" s="35">
        <f t="shared" si="3"/>
        <v>135.32810017515234</v>
      </c>
      <c r="M28" s="35"/>
      <c r="N28" s="35"/>
      <c r="O28" s="35">
        <f t="shared" si="4"/>
        <v>8249.5</v>
      </c>
      <c r="P28" s="35">
        <f t="shared" si="5"/>
        <v>8249.5</v>
      </c>
      <c r="Q28" s="35"/>
      <c r="R28" s="35"/>
    </row>
    <row r="29" spans="1:18" s="8" customFormat="1" ht="15.75">
      <c r="A29" s="53">
        <v>18010700</v>
      </c>
      <c r="B29" s="53" t="s">
        <v>52</v>
      </c>
      <c r="C29" s="35">
        <f t="shared" si="8"/>
        <v>180.2</v>
      </c>
      <c r="D29" s="35">
        <v>180.2</v>
      </c>
      <c r="E29" s="35"/>
      <c r="F29" s="35"/>
      <c r="G29" s="35">
        <f t="shared" si="9"/>
        <v>254.7</v>
      </c>
      <c r="H29" s="35">
        <v>254.7</v>
      </c>
      <c r="I29" s="35"/>
      <c r="J29" s="35"/>
      <c r="K29" s="35">
        <f t="shared" si="2"/>
        <v>141.34295227524973</v>
      </c>
      <c r="L29" s="35">
        <f t="shared" si="3"/>
        <v>141.34295227524973</v>
      </c>
      <c r="M29" s="35"/>
      <c r="N29" s="35"/>
      <c r="O29" s="35">
        <f t="shared" si="4"/>
        <v>74.5</v>
      </c>
      <c r="P29" s="35">
        <f t="shared" si="5"/>
        <v>74.5</v>
      </c>
      <c r="Q29" s="35"/>
      <c r="R29" s="35"/>
    </row>
    <row r="30" spans="1:18" s="8" customFormat="1" ht="15.75">
      <c r="A30" s="53">
        <v>18010900</v>
      </c>
      <c r="B30" s="53" t="s">
        <v>53</v>
      </c>
      <c r="C30" s="35">
        <f t="shared" si="8"/>
        <v>2035.5</v>
      </c>
      <c r="D30" s="35">
        <v>2035.5</v>
      </c>
      <c r="E30" s="35"/>
      <c r="F30" s="35"/>
      <c r="G30" s="35">
        <f t="shared" si="9"/>
        <v>3039.3</v>
      </c>
      <c r="H30" s="35">
        <v>3039.3</v>
      </c>
      <c r="I30" s="35"/>
      <c r="J30" s="35"/>
      <c r="K30" s="35">
        <f t="shared" si="2"/>
        <v>149.31466470154754</v>
      </c>
      <c r="L30" s="35">
        <f t="shared" si="3"/>
        <v>149.31466470154754</v>
      </c>
      <c r="M30" s="35"/>
      <c r="N30" s="35"/>
      <c r="O30" s="35">
        <f t="shared" si="4"/>
        <v>1003.8000000000002</v>
      </c>
      <c r="P30" s="35">
        <f t="shared" si="5"/>
        <v>1003.8000000000002</v>
      </c>
      <c r="Q30" s="35"/>
      <c r="R30" s="35"/>
    </row>
    <row r="31" spans="1:18" s="13" customFormat="1" ht="15.75">
      <c r="A31" s="52"/>
      <c r="B31" s="52" t="s">
        <v>58</v>
      </c>
      <c r="C31" s="31">
        <f>C32+C33</f>
        <v>284.5</v>
      </c>
      <c r="D31" s="31">
        <f>D32+D33</f>
        <v>284.5</v>
      </c>
      <c r="E31" s="31"/>
      <c r="F31" s="31"/>
      <c r="G31" s="31">
        <f>G32+G33</f>
        <v>173.4</v>
      </c>
      <c r="H31" s="31">
        <f>H32+H33</f>
        <v>173.4</v>
      </c>
      <c r="I31" s="31"/>
      <c r="J31" s="31"/>
      <c r="K31" s="31">
        <f t="shared" si="2"/>
        <v>60.949033391915641</v>
      </c>
      <c r="L31" s="31">
        <f t="shared" si="3"/>
        <v>60.949033391915641</v>
      </c>
      <c r="M31" s="31"/>
      <c r="N31" s="31"/>
      <c r="O31" s="31">
        <f t="shared" si="4"/>
        <v>-111.1</v>
      </c>
      <c r="P31" s="31">
        <f t="shared" si="5"/>
        <v>-111.1</v>
      </c>
      <c r="Q31" s="31"/>
      <c r="R31" s="31"/>
    </row>
    <row r="32" spans="1:18" s="8" customFormat="1" ht="15.75">
      <c r="A32" s="53">
        <v>18011000</v>
      </c>
      <c r="B32" s="53" t="s">
        <v>54</v>
      </c>
      <c r="C32" s="35">
        <f t="shared" si="8"/>
        <v>77.7</v>
      </c>
      <c r="D32" s="35">
        <v>77.7</v>
      </c>
      <c r="E32" s="35"/>
      <c r="F32" s="35"/>
      <c r="G32" s="35">
        <f t="shared" si="9"/>
        <v>0</v>
      </c>
      <c r="H32" s="35">
        <v>0</v>
      </c>
      <c r="I32" s="35"/>
      <c r="J32" s="35"/>
      <c r="K32" s="35"/>
      <c r="L32" s="35"/>
      <c r="M32" s="35"/>
      <c r="N32" s="35"/>
      <c r="O32" s="35">
        <f t="shared" si="4"/>
        <v>-77.7</v>
      </c>
      <c r="P32" s="35">
        <f t="shared" si="5"/>
        <v>-77.7</v>
      </c>
      <c r="Q32" s="35"/>
      <c r="R32" s="35"/>
    </row>
    <row r="33" spans="1:18" s="8" customFormat="1" ht="15.75">
      <c r="A33" s="53">
        <v>18011100</v>
      </c>
      <c r="B33" s="53" t="s">
        <v>55</v>
      </c>
      <c r="C33" s="35">
        <f t="shared" si="8"/>
        <v>206.8</v>
      </c>
      <c r="D33" s="35">
        <v>206.8</v>
      </c>
      <c r="E33" s="35"/>
      <c r="F33" s="35"/>
      <c r="G33" s="35">
        <f t="shared" si="9"/>
        <v>173.4</v>
      </c>
      <c r="H33" s="35">
        <v>173.4</v>
      </c>
      <c r="I33" s="35"/>
      <c r="J33" s="35"/>
      <c r="K33" s="35">
        <f t="shared" si="2"/>
        <v>83.849129593810446</v>
      </c>
      <c r="L33" s="35">
        <f t="shared" si="3"/>
        <v>83.849129593810446</v>
      </c>
      <c r="M33" s="35"/>
      <c r="N33" s="35"/>
      <c r="O33" s="35">
        <f t="shared" si="4"/>
        <v>-33.400000000000006</v>
      </c>
      <c r="P33" s="35">
        <f t="shared" si="5"/>
        <v>-33.400000000000006</v>
      </c>
      <c r="Q33" s="35"/>
      <c r="R33" s="35"/>
    </row>
    <row r="34" spans="1:18" s="13" customFormat="1" ht="15.75">
      <c r="A34" s="52">
        <v>18030000</v>
      </c>
      <c r="B34" s="52" t="s">
        <v>56</v>
      </c>
      <c r="C34" s="31">
        <f t="shared" si="8"/>
        <v>8.8000000000000007</v>
      </c>
      <c r="D34" s="31">
        <v>8.8000000000000007</v>
      </c>
      <c r="E34" s="31"/>
      <c r="F34" s="31"/>
      <c r="G34" s="31">
        <f t="shared" si="9"/>
        <v>24.5</v>
      </c>
      <c r="H34" s="31">
        <v>24.5</v>
      </c>
      <c r="I34" s="31"/>
      <c r="J34" s="31"/>
      <c r="K34" s="31"/>
      <c r="L34" s="31"/>
      <c r="M34" s="31"/>
      <c r="N34" s="31"/>
      <c r="O34" s="31">
        <f t="shared" si="4"/>
        <v>15.7</v>
      </c>
      <c r="P34" s="31">
        <f t="shared" si="5"/>
        <v>15.7</v>
      </c>
      <c r="Q34" s="31"/>
      <c r="R34" s="31"/>
    </row>
    <row r="35" spans="1:18" s="13" customFormat="1" ht="15.75">
      <c r="A35" s="52">
        <v>18040000</v>
      </c>
      <c r="B35" s="52" t="s">
        <v>59</v>
      </c>
      <c r="C35" s="31">
        <f t="shared" si="8"/>
        <v>-8.1</v>
      </c>
      <c r="D35" s="31">
        <v>-8.1</v>
      </c>
      <c r="E35" s="31">
        <v>-0.9</v>
      </c>
      <c r="F35" s="31"/>
      <c r="G35" s="31">
        <f t="shared" si="9"/>
        <v>-20.3</v>
      </c>
      <c r="H35" s="31">
        <v>-20.3</v>
      </c>
      <c r="I35" s="31"/>
      <c r="J35" s="31"/>
      <c r="K35" s="31">
        <f t="shared" si="2"/>
        <v>250.61728395061729</v>
      </c>
      <c r="L35" s="31">
        <f t="shared" si="3"/>
        <v>250.61728395061729</v>
      </c>
      <c r="M35" s="31">
        <f t="shared" si="7"/>
        <v>0</v>
      </c>
      <c r="N35" s="31"/>
      <c r="O35" s="31">
        <f t="shared" si="4"/>
        <v>-12.200000000000001</v>
      </c>
      <c r="P35" s="31">
        <f t="shared" si="5"/>
        <v>-12.200000000000001</v>
      </c>
      <c r="Q35" s="31">
        <f t="shared" ref="Q35:Q76" si="10">I35-E35</f>
        <v>0.9</v>
      </c>
      <c r="R35" s="31"/>
    </row>
    <row r="36" spans="1:18" s="13" customFormat="1" ht="15.75">
      <c r="A36" s="32">
        <v>18050000</v>
      </c>
      <c r="B36" s="29" t="s">
        <v>31</v>
      </c>
      <c r="C36" s="31">
        <f t="shared" si="1"/>
        <v>8688.6</v>
      </c>
      <c r="D36" s="31">
        <v>8688.6</v>
      </c>
      <c r="E36" s="31"/>
      <c r="F36" s="31"/>
      <c r="G36" s="31">
        <f t="shared" ref="G36:G51" si="11">H36+I36</f>
        <v>11780.5</v>
      </c>
      <c r="H36" s="31">
        <v>11780.5</v>
      </c>
      <c r="I36" s="31"/>
      <c r="J36" s="31"/>
      <c r="K36" s="31">
        <f t="shared" si="2"/>
        <v>135.58571001081876</v>
      </c>
      <c r="L36" s="31">
        <f t="shared" si="3"/>
        <v>135.58571001081876</v>
      </c>
      <c r="M36" s="31"/>
      <c r="N36" s="31"/>
      <c r="O36" s="31">
        <f t="shared" si="4"/>
        <v>3091.8999999999996</v>
      </c>
      <c r="P36" s="31">
        <f t="shared" si="5"/>
        <v>3091.8999999999996</v>
      </c>
      <c r="Q36" s="31"/>
      <c r="R36" s="31"/>
    </row>
    <row r="37" spans="1:18" s="13" customFormat="1" ht="15.75">
      <c r="A37" s="32">
        <v>19000000</v>
      </c>
      <c r="B37" s="29" t="s">
        <v>32</v>
      </c>
      <c r="C37" s="31">
        <f t="shared" si="1"/>
        <v>123.1</v>
      </c>
      <c r="D37" s="31">
        <f>D38</f>
        <v>123.1</v>
      </c>
      <c r="E37" s="31"/>
      <c r="F37" s="31"/>
      <c r="G37" s="31">
        <f t="shared" si="11"/>
        <v>114.7</v>
      </c>
      <c r="H37" s="31">
        <f>H38</f>
        <v>0</v>
      </c>
      <c r="I37" s="31">
        <f>I38</f>
        <v>114.7</v>
      </c>
      <c r="J37" s="31"/>
      <c r="K37" s="31">
        <f t="shared" si="2"/>
        <v>93.176279447603577</v>
      </c>
      <c r="L37" s="31"/>
      <c r="M37" s="31"/>
      <c r="N37" s="31"/>
      <c r="O37" s="31">
        <f t="shared" si="4"/>
        <v>-8.3999999999999915</v>
      </c>
      <c r="P37" s="31">
        <f t="shared" si="5"/>
        <v>-123.1</v>
      </c>
      <c r="Q37" s="31">
        <f t="shared" si="10"/>
        <v>114.7</v>
      </c>
      <c r="R37" s="31"/>
    </row>
    <row r="38" spans="1:18" s="8" customFormat="1" ht="15.75">
      <c r="A38" s="33">
        <v>19010000</v>
      </c>
      <c r="B38" s="34" t="s">
        <v>30</v>
      </c>
      <c r="C38" s="35">
        <f t="shared" si="1"/>
        <v>123.1</v>
      </c>
      <c r="D38" s="35">
        <v>123.1</v>
      </c>
      <c r="E38" s="35"/>
      <c r="F38" s="35"/>
      <c r="G38" s="35">
        <f t="shared" si="11"/>
        <v>114.7</v>
      </c>
      <c r="H38" s="35"/>
      <c r="I38" s="35">
        <v>114.7</v>
      </c>
      <c r="J38" s="35"/>
      <c r="K38" s="35">
        <f t="shared" si="2"/>
        <v>93.176279447603577</v>
      </c>
      <c r="L38" s="35"/>
      <c r="M38" s="35"/>
      <c r="N38" s="35"/>
      <c r="O38" s="35">
        <f t="shared" si="4"/>
        <v>-8.3999999999999915</v>
      </c>
      <c r="P38" s="35">
        <f t="shared" si="5"/>
        <v>-123.1</v>
      </c>
      <c r="Q38" s="35">
        <f t="shared" si="10"/>
        <v>114.7</v>
      </c>
      <c r="R38" s="35"/>
    </row>
    <row r="39" spans="1:18" s="8" customFormat="1" ht="15.75">
      <c r="A39" s="36">
        <v>20000000</v>
      </c>
      <c r="B39" s="38" t="s">
        <v>11</v>
      </c>
      <c r="C39" s="31">
        <f t="shared" si="1"/>
        <v>6738.6</v>
      </c>
      <c r="D39" s="31">
        <f>D40+D44+D52</f>
        <v>3117.1</v>
      </c>
      <c r="E39" s="31">
        <f>E40+E52+E57</f>
        <v>3621.5</v>
      </c>
      <c r="F39" s="31">
        <f>F40+F52+F57</f>
        <v>116.1</v>
      </c>
      <c r="G39" s="31">
        <f t="shared" si="11"/>
        <v>12808.7</v>
      </c>
      <c r="H39" s="31">
        <f>H40+H44+H52</f>
        <v>3944.2</v>
      </c>
      <c r="I39" s="31">
        <f>I40+I52+I57</f>
        <v>8864.5</v>
      </c>
      <c r="J39" s="31">
        <f>J40+J52+J57</f>
        <v>3613.3</v>
      </c>
      <c r="K39" s="31">
        <f t="shared" si="2"/>
        <v>190.07954174457603</v>
      </c>
      <c r="L39" s="31">
        <f t="shared" si="3"/>
        <v>126.53427865644349</v>
      </c>
      <c r="M39" s="31">
        <f t="shared" si="7"/>
        <v>244.77426480740024</v>
      </c>
      <c r="N39" s="31">
        <f t="shared" ref="N39:N65" si="12">J39/F39*100</f>
        <v>3112.2308354866495</v>
      </c>
      <c r="O39" s="31">
        <f t="shared" si="4"/>
        <v>6070.1</v>
      </c>
      <c r="P39" s="31">
        <f t="shared" si="5"/>
        <v>827.09999999999991</v>
      </c>
      <c r="Q39" s="31">
        <f t="shared" si="10"/>
        <v>5243</v>
      </c>
      <c r="R39" s="31">
        <f t="shared" ref="R39:R76" si="13">J39-F39</f>
        <v>3497.2000000000003</v>
      </c>
    </row>
    <row r="40" spans="1:18" s="8" customFormat="1" ht="15.75">
      <c r="A40" s="32">
        <v>21000000</v>
      </c>
      <c r="B40" s="39" t="s">
        <v>20</v>
      </c>
      <c r="C40" s="31">
        <f t="shared" si="1"/>
        <v>15.8</v>
      </c>
      <c r="D40" s="37">
        <f>D41+D43</f>
        <v>15.8</v>
      </c>
      <c r="E40" s="37"/>
      <c r="F40" s="37"/>
      <c r="G40" s="31">
        <f t="shared" si="11"/>
        <v>48</v>
      </c>
      <c r="H40" s="37">
        <f>H41+H43+H42</f>
        <v>48</v>
      </c>
      <c r="I40" s="37"/>
      <c r="J40" s="37"/>
      <c r="K40" s="31">
        <f t="shared" si="2"/>
        <v>303.79746835443035</v>
      </c>
      <c r="L40" s="31">
        <f t="shared" si="3"/>
        <v>303.79746835443035</v>
      </c>
      <c r="M40" s="31"/>
      <c r="N40" s="31"/>
      <c r="O40" s="31">
        <f t="shared" si="4"/>
        <v>32.200000000000003</v>
      </c>
      <c r="P40" s="31">
        <f t="shared" si="5"/>
        <v>32.200000000000003</v>
      </c>
      <c r="Q40" s="31"/>
      <c r="R40" s="31"/>
    </row>
    <row r="41" spans="1:18" s="8" customFormat="1" ht="31.5">
      <c r="A41" s="40">
        <v>21010300</v>
      </c>
      <c r="B41" s="41" t="s">
        <v>26</v>
      </c>
      <c r="C41" s="35">
        <f t="shared" si="1"/>
        <v>3</v>
      </c>
      <c r="D41" s="35">
        <v>3</v>
      </c>
      <c r="E41" s="35"/>
      <c r="F41" s="35"/>
      <c r="G41" s="35">
        <f t="shared" si="11"/>
        <v>35.5</v>
      </c>
      <c r="H41" s="35">
        <v>35.5</v>
      </c>
      <c r="I41" s="35"/>
      <c r="J41" s="35"/>
      <c r="K41" s="35"/>
      <c r="L41" s="35"/>
      <c r="M41" s="35"/>
      <c r="N41" s="35"/>
      <c r="O41" s="35">
        <f t="shared" si="4"/>
        <v>32.5</v>
      </c>
      <c r="P41" s="35">
        <f t="shared" si="5"/>
        <v>32.5</v>
      </c>
      <c r="Q41" s="35"/>
      <c r="R41" s="35"/>
    </row>
    <row r="42" spans="1:18" s="8" customFormat="1" ht="47.25">
      <c r="A42" s="40">
        <v>21080900</v>
      </c>
      <c r="B42" s="41" t="s">
        <v>79</v>
      </c>
      <c r="C42" s="35"/>
      <c r="D42" s="35"/>
      <c r="E42" s="35"/>
      <c r="F42" s="35"/>
      <c r="G42" s="35">
        <f t="shared" si="11"/>
        <v>0.5</v>
      </c>
      <c r="H42" s="35">
        <v>0.5</v>
      </c>
      <c r="I42" s="35"/>
      <c r="J42" s="35"/>
      <c r="K42" s="35"/>
      <c r="L42" s="35"/>
      <c r="M42" s="35"/>
      <c r="N42" s="35"/>
      <c r="O42" s="35"/>
      <c r="P42" s="35"/>
      <c r="Q42" s="35"/>
      <c r="R42" s="35"/>
    </row>
    <row r="43" spans="1:18" s="8" customFormat="1" ht="15.75">
      <c r="A43" s="33">
        <v>21081100</v>
      </c>
      <c r="B43" s="34" t="s">
        <v>13</v>
      </c>
      <c r="C43" s="35">
        <f t="shared" si="1"/>
        <v>12.8</v>
      </c>
      <c r="D43" s="35">
        <v>12.8</v>
      </c>
      <c r="E43" s="35"/>
      <c r="F43" s="35"/>
      <c r="G43" s="35">
        <f t="shared" si="11"/>
        <v>12</v>
      </c>
      <c r="H43" s="35">
        <v>12</v>
      </c>
      <c r="I43" s="35"/>
      <c r="J43" s="35"/>
      <c r="K43" s="35">
        <f t="shared" si="2"/>
        <v>93.75</v>
      </c>
      <c r="L43" s="35">
        <f t="shared" si="3"/>
        <v>93.75</v>
      </c>
      <c r="M43" s="35"/>
      <c r="N43" s="35"/>
      <c r="O43" s="35">
        <f t="shared" si="4"/>
        <v>-0.80000000000000071</v>
      </c>
      <c r="P43" s="35">
        <f t="shared" si="5"/>
        <v>-0.80000000000000071</v>
      </c>
      <c r="Q43" s="35"/>
      <c r="R43" s="35"/>
    </row>
    <row r="44" spans="1:18" s="8" customFormat="1" ht="31.5">
      <c r="A44" s="32">
        <v>22000000</v>
      </c>
      <c r="B44" s="29" t="s">
        <v>19</v>
      </c>
      <c r="C44" s="31">
        <f t="shared" si="1"/>
        <v>2513.7999999999997</v>
      </c>
      <c r="D44" s="31">
        <f>D45+D50+D51</f>
        <v>2513.7999999999997</v>
      </c>
      <c r="E44" s="31"/>
      <c r="F44" s="31"/>
      <c r="G44" s="31">
        <f t="shared" si="11"/>
        <v>2567.6</v>
      </c>
      <c r="H44" s="31">
        <f>H45+H50+H51</f>
        <v>2567.6</v>
      </c>
      <c r="I44" s="31"/>
      <c r="J44" s="31"/>
      <c r="K44" s="31">
        <f t="shared" si="2"/>
        <v>102.14018617232877</v>
      </c>
      <c r="L44" s="31">
        <f t="shared" si="3"/>
        <v>102.14018617232877</v>
      </c>
      <c r="M44" s="31"/>
      <c r="N44" s="31"/>
      <c r="O44" s="31">
        <f t="shared" si="4"/>
        <v>53.800000000000182</v>
      </c>
      <c r="P44" s="31">
        <f t="shared" si="5"/>
        <v>53.800000000000182</v>
      </c>
      <c r="Q44" s="31"/>
      <c r="R44" s="31"/>
    </row>
    <row r="45" spans="1:18" s="13" customFormat="1" ht="15.75">
      <c r="A45" s="32">
        <v>22010000</v>
      </c>
      <c r="B45" s="32" t="s">
        <v>36</v>
      </c>
      <c r="C45" s="31">
        <f>D45+E45</f>
        <v>1051.3</v>
      </c>
      <c r="D45" s="31">
        <f>D47+D48</f>
        <v>1051.3</v>
      </c>
      <c r="E45" s="31"/>
      <c r="F45" s="31"/>
      <c r="G45" s="31">
        <f t="shared" si="11"/>
        <v>680.1</v>
      </c>
      <c r="H45" s="31">
        <f>H46+H47+H48+H49</f>
        <v>680.1</v>
      </c>
      <c r="I45" s="31"/>
      <c r="J45" s="31"/>
      <c r="K45" s="31">
        <f t="shared" si="2"/>
        <v>64.691334538190816</v>
      </c>
      <c r="L45" s="31">
        <f t="shared" si="3"/>
        <v>64.691334538190816</v>
      </c>
      <c r="M45" s="31"/>
      <c r="N45" s="31"/>
      <c r="O45" s="31">
        <f t="shared" si="4"/>
        <v>-371.19999999999993</v>
      </c>
      <c r="P45" s="31">
        <f t="shared" si="5"/>
        <v>-371.19999999999993</v>
      </c>
      <c r="Q45" s="31"/>
      <c r="R45" s="31"/>
    </row>
    <row r="46" spans="1:18" s="13" customFormat="1" ht="31.5">
      <c r="A46" s="33">
        <v>22010300</v>
      </c>
      <c r="B46" s="34" t="s">
        <v>80</v>
      </c>
      <c r="C46" s="31"/>
      <c r="D46" s="31"/>
      <c r="E46" s="31"/>
      <c r="F46" s="31"/>
      <c r="G46" s="35">
        <f>H46</f>
        <v>21.9</v>
      </c>
      <c r="H46" s="35">
        <v>21.9</v>
      </c>
      <c r="I46" s="31"/>
      <c r="J46" s="31"/>
      <c r="K46" s="31"/>
      <c r="L46" s="31"/>
      <c r="M46" s="31"/>
      <c r="N46" s="31"/>
      <c r="O46" s="31"/>
      <c r="P46" s="31"/>
      <c r="Q46" s="31"/>
      <c r="R46" s="31"/>
    </row>
    <row r="47" spans="1:18" s="8" customFormat="1" ht="15.75">
      <c r="A47" s="33">
        <v>22012500</v>
      </c>
      <c r="B47" s="34" t="s">
        <v>60</v>
      </c>
      <c r="C47" s="35">
        <f t="shared" si="1"/>
        <v>1051.3</v>
      </c>
      <c r="D47" s="35">
        <v>1051.3</v>
      </c>
      <c r="E47" s="35"/>
      <c r="F47" s="35"/>
      <c r="G47" s="35">
        <f t="shared" si="11"/>
        <v>577.4</v>
      </c>
      <c r="H47" s="35">
        <v>577.4</v>
      </c>
      <c r="I47" s="35"/>
      <c r="J47" s="35"/>
      <c r="K47" s="35">
        <f t="shared" si="2"/>
        <v>54.922476933320652</v>
      </c>
      <c r="L47" s="35">
        <f t="shared" si="3"/>
        <v>54.922476933320652</v>
      </c>
      <c r="M47" s="35"/>
      <c r="N47" s="35"/>
      <c r="O47" s="35">
        <f t="shared" si="4"/>
        <v>-473.9</v>
      </c>
      <c r="P47" s="35">
        <f t="shared" si="5"/>
        <v>-473.9</v>
      </c>
      <c r="Q47" s="35"/>
      <c r="R47" s="35"/>
    </row>
    <row r="48" spans="1:18" s="8" customFormat="1" ht="31.5">
      <c r="A48" s="33">
        <v>22012600</v>
      </c>
      <c r="B48" s="34" t="s">
        <v>69</v>
      </c>
      <c r="C48" s="35">
        <f t="shared" si="1"/>
        <v>0</v>
      </c>
      <c r="D48" s="35">
        <v>0</v>
      </c>
      <c r="E48" s="35"/>
      <c r="F48" s="35"/>
      <c r="G48" s="35">
        <f t="shared" si="11"/>
        <v>78.7</v>
      </c>
      <c r="H48" s="35">
        <v>78.7</v>
      </c>
      <c r="I48" s="35"/>
      <c r="J48" s="35"/>
      <c r="K48" s="35"/>
      <c r="L48" s="35"/>
      <c r="M48" s="35"/>
      <c r="N48" s="35"/>
      <c r="O48" s="35">
        <f t="shared" si="4"/>
        <v>78.7</v>
      </c>
      <c r="P48" s="35">
        <f t="shared" si="5"/>
        <v>78.7</v>
      </c>
      <c r="Q48" s="35"/>
      <c r="R48" s="35"/>
    </row>
    <row r="49" spans="1:18" s="8" customFormat="1" ht="63">
      <c r="A49" s="33">
        <v>22012900</v>
      </c>
      <c r="B49" s="34" t="s">
        <v>81</v>
      </c>
      <c r="C49" s="35"/>
      <c r="D49" s="35"/>
      <c r="E49" s="35"/>
      <c r="F49" s="35"/>
      <c r="G49" s="35">
        <f t="shared" si="11"/>
        <v>2.1</v>
      </c>
      <c r="H49" s="35">
        <v>2.1</v>
      </c>
      <c r="I49" s="35"/>
      <c r="J49" s="35"/>
      <c r="K49" s="35"/>
      <c r="L49" s="35"/>
      <c r="M49" s="35"/>
      <c r="N49" s="35"/>
      <c r="O49" s="35"/>
      <c r="P49" s="35"/>
      <c r="Q49" s="35"/>
      <c r="R49" s="35"/>
    </row>
    <row r="50" spans="1:18" s="27" customFormat="1" ht="31.5">
      <c r="A50" s="32">
        <v>22080400</v>
      </c>
      <c r="B50" s="29" t="s">
        <v>42</v>
      </c>
      <c r="C50" s="31">
        <f t="shared" si="1"/>
        <v>987.9</v>
      </c>
      <c r="D50" s="31">
        <v>987.9</v>
      </c>
      <c r="E50" s="31"/>
      <c r="F50" s="31"/>
      <c r="G50" s="31">
        <f t="shared" si="11"/>
        <v>1477.4</v>
      </c>
      <c r="H50" s="31">
        <v>1477.4</v>
      </c>
      <c r="I50" s="31"/>
      <c r="J50" s="31"/>
      <c r="K50" s="31">
        <f t="shared" si="2"/>
        <v>149.54954954954957</v>
      </c>
      <c r="L50" s="31">
        <f t="shared" si="3"/>
        <v>149.54954954954957</v>
      </c>
      <c r="M50" s="31"/>
      <c r="N50" s="31"/>
      <c r="O50" s="31">
        <f t="shared" si="4"/>
        <v>489.50000000000011</v>
      </c>
      <c r="P50" s="31">
        <f t="shared" si="5"/>
        <v>489.50000000000011</v>
      </c>
      <c r="Q50" s="31"/>
      <c r="R50" s="31"/>
    </row>
    <row r="51" spans="1:18" s="27" customFormat="1" ht="15.75">
      <c r="A51" s="32">
        <v>22090000</v>
      </c>
      <c r="B51" s="32" t="s">
        <v>12</v>
      </c>
      <c r="C51" s="31">
        <f t="shared" si="1"/>
        <v>474.6</v>
      </c>
      <c r="D51" s="31">
        <v>474.6</v>
      </c>
      <c r="E51" s="31"/>
      <c r="F51" s="31"/>
      <c r="G51" s="31">
        <f t="shared" si="11"/>
        <v>410.1</v>
      </c>
      <c r="H51" s="31">
        <v>410.1</v>
      </c>
      <c r="I51" s="31"/>
      <c r="J51" s="31"/>
      <c r="K51" s="31">
        <f t="shared" si="2"/>
        <v>86.409608091024026</v>
      </c>
      <c r="L51" s="31">
        <f t="shared" si="3"/>
        <v>86.409608091024026</v>
      </c>
      <c r="M51" s="31"/>
      <c r="N51" s="31"/>
      <c r="O51" s="31">
        <f t="shared" si="4"/>
        <v>-64.5</v>
      </c>
      <c r="P51" s="31">
        <f t="shared" si="5"/>
        <v>-64.5</v>
      </c>
      <c r="Q51" s="31"/>
      <c r="R51" s="31"/>
    </row>
    <row r="52" spans="1:18" s="8" customFormat="1" ht="15.75">
      <c r="A52" s="32">
        <v>24000000</v>
      </c>
      <c r="B52" s="32" t="s">
        <v>14</v>
      </c>
      <c r="C52" s="31">
        <f>C53+C56</f>
        <v>862.9</v>
      </c>
      <c r="D52" s="31">
        <f>D53</f>
        <v>587.5</v>
      </c>
      <c r="E52" s="31">
        <f>E53+E56</f>
        <v>275.39999999999998</v>
      </c>
      <c r="F52" s="31">
        <f>F53+F56</f>
        <v>116.1</v>
      </c>
      <c r="G52" s="31">
        <f>G53+G56</f>
        <v>4954.1000000000004</v>
      </c>
      <c r="H52" s="31">
        <f>H53</f>
        <v>1328.6</v>
      </c>
      <c r="I52" s="31">
        <f>I53+I56</f>
        <v>3625.5</v>
      </c>
      <c r="J52" s="31">
        <f>J53+J56</f>
        <v>3613.3</v>
      </c>
      <c r="K52" s="31">
        <f t="shared" si="2"/>
        <v>574.1221462510141</v>
      </c>
      <c r="L52" s="31">
        <f t="shared" si="3"/>
        <v>226.14468085106384</v>
      </c>
      <c r="M52" s="31">
        <f t="shared" si="7"/>
        <v>1316.4488017429194</v>
      </c>
      <c r="N52" s="31">
        <f t="shared" si="12"/>
        <v>3112.2308354866495</v>
      </c>
      <c r="O52" s="31">
        <f t="shared" si="4"/>
        <v>4091.2000000000003</v>
      </c>
      <c r="P52" s="31">
        <f t="shared" si="5"/>
        <v>741.09999999999991</v>
      </c>
      <c r="Q52" s="31">
        <f t="shared" si="10"/>
        <v>3350.1</v>
      </c>
      <c r="R52" s="31">
        <f t="shared" si="13"/>
        <v>3497.2000000000003</v>
      </c>
    </row>
    <row r="53" spans="1:18" s="8" customFormat="1" ht="15.75">
      <c r="A53" s="32">
        <v>24060000</v>
      </c>
      <c r="B53" s="32" t="s">
        <v>1</v>
      </c>
      <c r="C53" s="31">
        <f t="shared" si="1"/>
        <v>746.8</v>
      </c>
      <c r="D53" s="31">
        <f>D54+D55</f>
        <v>587.5</v>
      </c>
      <c r="E53" s="31">
        <f>E54+E55</f>
        <v>159.30000000000001</v>
      </c>
      <c r="F53" s="31"/>
      <c r="G53" s="31">
        <f t="shared" ref="G53:G62" si="14">H53+I53</f>
        <v>1340.8</v>
      </c>
      <c r="H53" s="31">
        <f>H54+H55</f>
        <v>1328.6</v>
      </c>
      <c r="I53" s="31">
        <f>I54+I55</f>
        <v>12.2</v>
      </c>
      <c r="J53" s="31"/>
      <c r="K53" s="31">
        <f t="shared" si="2"/>
        <v>179.53936797000537</v>
      </c>
      <c r="L53" s="31">
        <f t="shared" si="3"/>
        <v>226.14468085106384</v>
      </c>
      <c r="M53" s="31">
        <f t="shared" si="7"/>
        <v>7.6585059635907085</v>
      </c>
      <c r="N53" s="31"/>
      <c r="O53" s="31">
        <f t="shared" si="4"/>
        <v>594</v>
      </c>
      <c r="P53" s="31">
        <f t="shared" si="5"/>
        <v>741.09999999999991</v>
      </c>
      <c r="Q53" s="31">
        <f t="shared" si="10"/>
        <v>-147.10000000000002</v>
      </c>
      <c r="R53" s="31"/>
    </row>
    <row r="54" spans="1:18" s="8" customFormat="1" ht="15.75">
      <c r="A54" s="33">
        <v>24060300</v>
      </c>
      <c r="B54" s="33" t="s">
        <v>1</v>
      </c>
      <c r="C54" s="35">
        <f t="shared" si="1"/>
        <v>587.5</v>
      </c>
      <c r="D54" s="35">
        <v>587.5</v>
      </c>
      <c r="E54" s="35"/>
      <c r="F54" s="35"/>
      <c r="G54" s="35">
        <f t="shared" si="14"/>
        <v>1328.6</v>
      </c>
      <c r="H54" s="35">
        <v>1328.6</v>
      </c>
      <c r="I54" s="35"/>
      <c r="J54" s="35"/>
      <c r="K54" s="35">
        <f t="shared" si="2"/>
        <v>226.14468085106384</v>
      </c>
      <c r="L54" s="35">
        <f t="shared" si="3"/>
        <v>226.14468085106384</v>
      </c>
      <c r="M54" s="35"/>
      <c r="N54" s="35"/>
      <c r="O54" s="35">
        <f t="shared" si="4"/>
        <v>741.09999999999991</v>
      </c>
      <c r="P54" s="35">
        <f t="shared" si="5"/>
        <v>741.09999999999991</v>
      </c>
      <c r="Q54" s="35"/>
      <c r="R54" s="35"/>
    </row>
    <row r="55" spans="1:18" s="12" customFormat="1" ht="31.5">
      <c r="A55" s="33">
        <v>24062100</v>
      </c>
      <c r="B55" s="34" t="s">
        <v>24</v>
      </c>
      <c r="C55" s="35">
        <f t="shared" si="1"/>
        <v>159.30000000000001</v>
      </c>
      <c r="D55" s="35"/>
      <c r="E55" s="35">
        <v>159.30000000000001</v>
      </c>
      <c r="F55" s="35"/>
      <c r="G55" s="35">
        <f t="shared" si="14"/>
        <v>12.2</v>
      </c>
      <c r="H55" s="35"/>
      <c r="I55" s="35">
        <v>12.2</v>
      </c>
      <c r="J55" s="35"/>
      <c r="K55" s="35">
        <f t="shared" si="2"/>
        <v>7.6585059635907085</v>
      </c>
      <c r="L55" s="35"/>
      <c r="M55" s="35">
        <f t="shared" si="7"/>
        <v>7.6585059635907085</v>
      </c>
      <c r="N55" s="35"/>
      <c r="O55" s="35">
        <f t="shared" si="4"/>
        <v>-147.10000000000002</v>
      </c>
      <c r="P55" s="35"/>
      <c r="Q55" s="35">
        <f t="shared" si="10"/>
        <v>-147.10000000000002</v>
      </c>
      <c r="R55" s="35"/>
    </row>
    <row r="56" spans="1:18" s="12" customFormat="1" ht="31.5">
      <c r="A56" s="32">
        <v>24170000</v>
      </c>
      <c r="B56" s="29" t="s">
        <v>37</v>
      </c>
      <c r="C56" s="31">
        <f t="shared" si="1"/>
        <v>116.1</v>
      </c>
      <c r="D56" s="31"/>
      <c r="E56" s="31">
        <v>116.1</v>
      </c>
      <c r="F56" s="31">
        <v>116.1</v>
      </c>
      <c r="G56" s="31">
        <f t="shared" si="14"/>
        <v>3613.3</v>
      </c>
      <c r="H56" s="31"/>
      <c r="I56" s="31">
        <v>3613.3</v>
      </c>
      <c r="J56" s="31">
        <v>3613.3</v>
      </c>
      <c r="K56" s="31" t="s">
        <v>82</v>
      </c>
      <c r="L56" s="31"/>
      <c r="M56" s="31" t="s">
        <v>82</v>
      </c>
      <c r="N56" s="31">
        <f t="shared" si="12"/>
        <v>3112.2308354866495</v>
      </c>
      <c r="O56" s="31">
        <f t="shared" si="4"/>
        <v>3497.2000000000003</v>
      </c>
      <c r="P56" s="31"/>
      <c r="Q56" s="31">
        <f t="shared" si="10"/>
        <v>3497.2000000000003</v>
      </c>
      <c r="R56" s="31">
        <f t="shared" si="13"/>
        <v>3497.2000000000003</v>
      </c>
    </row>
    <row r="57" spans="1:18" s="8" customFormat="1" ht="15.75">
      <c r="A57" s="32">
        <v>25000000</v>
      </c>
      <c r="B57" s="29" t="s">
        <v>0</v>
      </c>
      <c r="C57" s="31">
        <f t="shared" si="1"/>
        <v>3346.1</v>
      </c>
      <c r="D57" s="31"/>
      <c r="E57" s="31">
        <v>3346.1</v>
      </c>
      <c r="F57" s="31"/>
      <c r="G57" s="31">
        <f t="shared" si="14"/>
        <v>5239</v>
      </c>
      <c r="H57" s="31"/>
      <c r="I57" s="31">
        <v>5239</v>
      </c>
      <c r="J57" s="31"/>
      <c r="K57" s="31">
        <f t="shared" si="2"/>
        <v>156.5703356145961</v>
      </c>
      <c r="L57" s="31"/>
      <c r="M57" s="31">
        <f t="shared" si="7"/>
        <v>156.5703356145961</v>
      </c>
      <c r="N57" s="31"/>
      <c r="O57" s="31">
        <f t="shared" si="4"/>
        <v>1892.9</v>
      </c>
      <c r="P57" s="31"/>
      <c r="Q57" s="31">
        <f t="shared" si="10"/>
        <v>1892.9</v>
      </c>
      <c r="R57" s="31">
        <f t="shared" si="13"/>
        <v>0</v>
      </c>
    </row>
    <row r="58" spans="1:18" s="8" customFormat="1" ht="15.75">
      <c r="A58" s="29">
        <v>30000000</v>
      </c>
      <c r="B58" s="42" t="s">
        <v>2</v>
      </c>
      <c r="C58" s="31">
        <f t="shared" si="1"/>
        <v>261.89999999999998</v>
      </c>
      <c r="D58" s="31">
        <f>D59+D60+D61</f>
        <v>20.7</v>
      </c>
      <c r="E58" s="31">
        <f>E59+E60+E61</f>
        <v>241.2</v>
      </c>
      <c r="F58" s="31">
        <f>F59+F60+F61</f>
        <v>241.2</v>
      </c>
      <c r="G58" s="31">
        <f t="shared" si="14"/>
        <v>34.821249999999999</v>
      </c>
      <c r="H58" s="31">
        <f>H59+H60+H61</f>
        <v>14.3</v>
      </c>
      <c r="I58" s="31">
        <f>I59+I60+I61</f>
        <v>20.521249999999998</v>
      </c>
      <c r="J58" s="31">
        <f>J59+J60+J61</f>
        <v>20.521249999999998</v>
      </c>
      <c r="K58" s="31">
        <f t="shared" si="2"/>
        <v>13.295628102329134</v>
      </c>
      <c r="L58" s="31">
        <f t="shared" si="3"/>
        <v>69.082125603864739</v>
      </c>
      <c r="M58" s="31">
        <f t="shared" si="7"/>
        <v>8.5079809286898822</v>
      </c>
      <c r="N58" s="31">
        <f t="shared" si="12"/>
        <v>8.5079809286898822</v>
      </c>
      <c r="O58" s="31">
        <f t="shared" si="4"/>
        <v>-227.07874999999999</v>
      </c>
      <c r="P58" s="31">
        <f t="shared" si="5"/>
        <v>-6.3999999999999986</v>
      </c>
      <c r="Q58" s="31">
        <f t="shared" si="10"/>
        <v>-220.67874999999998</v>
      </c>
      <c r="R58" s="31">
        <f t="shared" si="13"/>
        <v>-220.67874999999998</v>
      </c>
    </row>
    <row r="59" spans="1:18" s="12" customFormat="1" ht="47.25">
      <c r="A59" s="34">
        <v>31010200</v>
      </c>
      <c r="B59" s="34" t="s">
        <v>27</v>
      </c>
      <c r="C59" s="35">
        <f t="shared" si="1"/>
        <v>20.7</v>
      </c>
      <c r="D59" s="35">
        <v>20.7</v>
      </c>
      <c r="E59" s="35"/>
      <c r="F59" s="35"/>
      <c r="G59" s="35">
        <f t="shared" si="14"/>
        <v>14.3</v>
      </c>
      <c r="H59" s="35">
        <v>14.3</v>
      </c>
      <c r="I59" s="35"/>
      <c r="J59" s="35"/>
      <c r="K59" s="35">
        <f t="shared" si="2"/>
        <v>69.082125603864739</v>
      </c>
      <c r="L59" s="35">
        <f t="shared" si="3"/>
        <v>69.082125603864739</v>
      </c>
      <c r="M59" s="35"/>
      <c r="N59" s="35"/>
      <c r="O59" s="35">
        <f t="shared" si="4"/>
        <v>-6.3999999999999986</v>
      </c>
      <c r="P59" s="35">
        <f t="shared" si="5"/>
        <v>-6.3999999999999986</v>
      </c>
      <c r="Q59" s="35"/>
      <c r="R59" s="35"/>
    </row>
    <row r="60" spans="1:18" s="12" customFormat="1" ht="31.5">
      <c r="A60" s="33">
        <v>31030000</v>
      </c>
      <c r="B60" s="34" t="s">
        <v>28</v>
      </c>
      <c r="C60" s="35">
        <f t="shared" si="1"/>
        <v>0</v>
      </c>
      <c r="D60" s="35"/>
      <c r="E60" s="35">
        <v>0</v>
      </c>
      <c r="F60" s="35">
        <v>0</v>
      </c>
      <c r="G60" s="35">
        <f t="shared" si="14"/>
        <v>2.1250000000000002E-2</v>
      </c>
      <c r="H60" s="35"/>
      <c r="I60" s="35">
        <v>2.1250000000000002E-2</v>
      </c>
      <c r="J60" s="35">
        <v>2.1250000000000002E-2</v>
      </c>
      <c r="K60" s="35"/>
      <c r="L60" s="35"/>
      <c r="M60" s="35"/>
      <c r="N60" s="35"/>
      <c r="O60" s="35"/>
      <c r="P60" s="35"/>
      <c r="Q60" s="35"/>
      <c r="R60" s="35"/>
    </row>
    <row r="61" spans="1:18" s="12" customFormat="1" ht="31.5">
      <c r="A61" s="33">
        <v>33010000</v>
      </c>
      <c r="B61" s="34" t="s">
        <v>29</v>
      </c>
      <c r="C61" s="35">
        <f t="shared" si="1"/>
        <v>241.2</v>
      </c>
      <c r="D61" s="35"/>
      <c r="E61" s="35">
        <v>241.2</v>
      </c>
      <c r="F61" s="35">
        <v>241.2</v>
      </c>
      <c r="G61" s="35">
        <f t="shared" si="14"/>
        <v>20.5</v>
      </c>
      <c r="H61" s="35"/>
      <c r="I61" s="35">
        <v>20.5</v>
      </c>
      <c r="J61" s="35">
        <v>20.5</v>
      </c>
      <c r="K61" s="35">
        <f t="shared" si="2"/>
        <v>8.4991708126036478</v>
      </c>
      <c r="L61" s="35"/>
      <c r="M61" s="35">
        <f t="shared" si="7"/>
        <v>8.4991708126036478</v>
      </c>
      <c r="N61" s="35">
        <f t="shared" si="12"/>
        <v>8.4991708126036478</v>
      </c>
      <c r="O61" s="35">
        <f t="shared" si="4"/>
        <v>-220.7</v>
      </c>
      <c r="P61" s="35"/>
      <c r="Q61" s="35">
        <f t="shared" si="10"/>
        <v>-220.7</v>
      </c>
      <c r="R61" s="35">
        <f t="shared" si="13"/>
        <v>-220.7</v>
      </c>
    </row>
    <row r="62" spans="1:18" s="27" customFormat="1" ht="15.75">
      <c r="A62" s="29">
        <v>50000000</v>
      </c>
      <c r="B62" s="42" t="s">
        <v>15</v>
      </c>
      <c r="C62" s="31">
        <f t="shared" si="1"/>
        <v>1</v>
      </c>
      <c r="D62" s="31"/>
      <c r="E62" s="31">
        <f>E64</f>
        <v>1</v>
      </c>
      <c r="F62" s="31"/>
      <c r="G62" s="31">
        <f t="shared" si="14"/>
        <v>4.0999999999999996</v>
      </c>
      <c r="H62" s="31"/>
      <c r="I62" s="31">
        <f>I64</f>
        <v>4.0999999999999996</v>
      </c>
      <c r="J62" s="31"/>
      <c r="K62" s="31">
        <f t="shared" si="2"/>
        <v>409.99999999999994</v>
      </c>
      <c r="L62" s="31"/>
      <c r="M62" s="31">
        <f t="shared" si="7"/>
        <v>409.99999999999994</v>
      </c>
      <c r="N62" s="31"/>
      <c r="O62" s="31">
        <f t="shared" si="4"/>
        <v>3.0999999999999996</v>
      </c>
      <c r="P62" s="31"/>
      <c r="Q62" s="31">
        <f t="shared" si="10"/>
        <v>3.0999999999999996</v>
      </c>
      <c r="R62" s="31"/>
    </row>
    <row r="63" spans="1:18" s="27" customFormat="1" ht="15.75">
      <c r="A63" s="29">
        <v>50100000</v>
      </c>
      <c r="B63" s="29" t="s">
        <v>34</v>
      </c>
      <c r="C63" s="31">
        <f>E63</f>
        <v>1</v>
      </c>
      <c r="D63" s="31"/>
      <c r="E63" s="31">
        <f>E64</f>
        <v>1</v>
      </c>
      <c r="F63" s="31"/>
      <c r="G63" s="31">
        <f>I63</f>
        <v>4.0999999999999996</v>
      </c>
      <c r="H63" s="31"/>
      <c r="I63" s="31">
        <f>I64</f>
        <v>4.0999999999999996</v>
      </c>
      <c r="J63" s="31"/>
      <c r="K63" s="31">
        <f t="shared" si="2"/>
        <v>409.99999999999994</v>
      </c>
      <c r="L63" s="31"/>
      <c r="M63" s="31">
        <f t="shared" si="7"/>
        <v>409.99999999999994</v>
      </c>
      <c r="N63" s="31"/>
      <c r="O63" s="31">
        <f t="shared" si="4"/>
        <v>3.0999999999999996</v>
      </c>
      <c r="P63" s="31"/>
      <c r="Q63" s="31">
        <f t="shared" si="10"/>
        <v>3.0999999999999996</v>
      </c>
      <c r="R63" s="31"/>
    </row>
    <row r="64" spans="1:18" s="12" customFormat="1" ht="31.5">
      <c r="A64" s="33">
        <v>50110000</v>
      </c>
      <c r="B64" s="34" t="s">
        <v>16</v>
      </c>
      <c r="C64" s="35">
        <f t="shared" si="1"/>
        <v>1</v>
      </c>
      <c r="D64" s="35"/>
      <c r="E64" s="35">
        <v>1</v>
      </c>
      <c r="F64" s="35"/>
      <c r="G64" s="35">
        <f>H64+I64</f>
        <v>4.0999999999999996</v>
      </c>
      <c r="H64" s="35"/>
      <c r="I64" s="35">
        <v>4.0999999999999996</v>
      </c>
      <c r="J64" s="35"/>
      <c r="K64" s="35" t="s">
        <v>83</v>
      </c>
      <c r="L64" s="35"/>
      <c r="M64" s="35" t="s">
        <v>83</v>
      </c>
      <c r="N64" s="35"/>
      <c r="O64" s="35">
        <f t="shared" si="4"/>
        <v>3.0999999999999996</v>
      </c>
      <c r="P64" s="35"/>
      <c r="Q64" s="35">
        <f t="shared" si="10"/>
        <v>3.0999999999999996</v>
      </c>
      <c r="R64" s="35"/>
    </row>
    <row r="65" spans="1:22" s="12" customFormat="1" ht="15.75">
      <c r="A65" s="32"/>
      <c r="B65" s="30" t="s">
        <v>3</v>
      </c>
      <c r="C65" s="31">
        <f t="shared" si="1"/>
        <v>128081.90000000001</v>
      </c>
      <c r="D65" s="31">
        <f>D10+D39+D58</f>
        <v>124219.1</v>
      </c>
      <c r="E65" s="31">
        <f>E10+E39+E58+E62</f>
        <v>3862.7999999999997</v>
      </c>
      <c r="F65" s="31">
        <f>F10+F39+F58+F62</f>
        <v>357.29999999999995</v>
      </c>
      <c r="G65" s="31">
        <f>H65+I65</f>
        <v>189832.22125</v>
      </c>
      <c r="H65" s="31">
        <f>H10+H39+H58</f>
        <v>180828.4</v>
      </c>
      <c r="I65" s="31">
        <f>I10+I39+I58+I62</f>
        <v>9003.8212500000009</v>
      </c>
      <c r="J65" s="31">
        <f>J10+J39+J58+J62</f>
        <v>3633.82125</v>
      </c>
      <c r="K65" s="31">
        <f t="shared" si="2"/>
        <v>148.21159059164486</v>
      </c>
      <c r="L65" s="31">
        <f t="shared" si="3"/>
        <v>145.5721382621513</v>
      </c>
      <c r="M65" s="31">
        <f t="shared" si="7"/>
        <v>233.09053665734703</v>
      </c>
      <c r="N65" s="31">
        <f t="shared" si="12"/>
        <v>1017.0224601175483</v>
      </c>
      <c r="O65" s="31">
        <f t="shared" si="4"/>
        <v>61750.321249999994</v>
      </c>
      <c r="P65" s="31">
        <f t="shared" si="5"/>
        <v>56609.299999999988</v>
      </c>
      <c r="Q65" s="31">
        <f t="shared" si="10"/>
        <v>5141.0212500000016</v>
      </c>
      <c r="R65" s="31">
        <f t="shared" si="13"/>
        <v>3276.5212499999998</v>
      </c>
    </row>
    <row r="66" spans="1:22" s="12" customFormat="1" ht="15.75">
      <c r="A66" s="29">
        <v>40000000</v>
      </c>
      <c r="B66" s="42" t="s">
        <v>17</v>
      </c>
      <c r="C66" s="47">
        <f t="shared" si="1"/>
        <v>67594.795999999988</v>
      </c>
      <c r="D66" s="47">
        <f t="shared" ref="D66:F67" si="15">D67</f>
        <v>67594.795999999988</v>
      </c>
      <c r="E66" s="47">
        <f t="shared" si="15"/>
        <v>0</v>
      </c>
      <c r="F66" s="47">
        <f t="shared" si="15"/>
        <v>0</v>
      </c>
      <c r="G66" s="47">
        <f>H66+I66</f>
        <v>85360.474000000002</v>
      </c>
      <c r="H66" s="47">
        <f>H67</f>
        <v>82085.995999999999</v>
      </c>
      <c r="I66" s="47">
        <f>I67</f>
        <v>3274.4780000000001</v>
      </c>
      <c r="J66" s="47">
        <f>J67</f>
        <v>3274.4780000000001</v>
      </c>
      <c r="K66" s="31">
        <f t="shared" si="2"/>
        <v>126.28261205196922</v>
      </c>
      <c r="L66" s="31">
        <f t="shared" si="3"/>
        <v>121.43833676190103</v>
      </c>
      <c r="M66" s="31"/>
      <c r="N66" s="31"/>
      <c r="O66" s="31">
        <f t="shared" si="4"/>
        <v>17765.678000000014</v>
      </c>
      <c r="P66" s="31">
        <f t="shared" si="5"/>
        <v>14491.200000000012</v>
      </c>
      <c r="Q66" s="31"/>
      <c r="R66" s="31"/>
    </row>
    <row r="67" spans="1:22" s="12" customFormat="1" ht="15.75">
      <c r="A67" s="32">
        <v>41000000</v>
      </c>
      <c r="B67" s="29" t="s">
        <v>4</v>
      </c>
      <c r="C67" s="47">
        <f t="shared" si="1"/>
        <v>67594.795999999988</v>
      </c>
      <c r="D67" s="47">
        <f t="shared" si="15"/>
        <v>67594.795999999988</v>
      </c>
      <c r="E67" s="47">
        <f t="shared" si="15"/>
        <v>0</v>
      </c>
      <c r="F67" s="47">
        <f t="shared" si="15"/>
        <v>0</v>
      </c>
      <c r="G67" s="47">
        <f>H67+I67</f>
        <v>85360.474000000002</v>
      </c>
      <c r="H67" s="47">
        <f>H68</f>
        <v>82085.995999999999</v>
      </c>
      <c r="I67" s="47">
        <f>I68</f>
        <v>3274.4780000000001</v>
      </c>
      <c r="J67" s="47">
        <f>J68</f>
        <v>3274.4780000000001</v>
      </c>
      <c r="K67" s="31">
        <f t="shared" si="2"/>
        <v>126.28261205196922</v>
      </c>
      <c r="L67" s="31">
        <f t="shared" si="3"/>
        <v>121.43833676190103</v>
      </c>
      <c r="M67" s="31"/>
      <c r="N67" s="31"/>
      <c r="O67" s="31">
        <f t="shared" si="4"/>
        <v>17765.678000000014</v>
      </c>
      <c r="P67" s="31">
        <f t="shared" si="5"/>
        <v>14491.200000000012</v>
      </c>
      <c r="Q67" s="31"/>
      <c r="R67" s="31"/>
    </row>
    <row r="68" spans="1:22" s="12" customFormat="1" ht="15.75">
      <c r="A68" s="36">
        <v>41030000</v>
      </c>
      <c r="B68" s="11" t="s">
        <v>35</v>
      </c>
      <c r="C68" s="47">
        <f>D68+E68</f>
        <v>67594.795999999988</v>
      </c>
      <c r="D68" s="47">
        <f>SUM(D69:D75)</f>
        <v>67594.795999999988</v>
      </c>
      <c r="E68" s="47">
        <f>SUM(E69:E75)</f>
        <v>0</v>
      </c>
      <c r="F68" s="47">
        <f>SUM(F69:F75)</f>
        <v>0</v>
      </c>
      <c r="G68" s="47">
        <f>SUM(G69:G75)</f>
        <v>85360.474000000002</v>
      </c>
      <c r="H68" s="47">
        <f>SUM(H69:H75)</f>
        <v>82085.995999999999</v>
      </c>
      <c r="I68" s="47">
        <f>I69</f>
        <v>3274.4780000000001</v>
      </c>
      <c r="J68" s="47">
        <f>J69</f>
        <v>3274.4780000000001</v>
      </c>
      <c r="K68" s="31">
        <f t="shared" si="2"/>
        <v>126.28261205196922</v>
      </c>
      <c r="L68" s="31">
        <f t="shared" si="3"/>
        <v>121.43833676190103</v>
      </c>
      <c r="M68" s="31"/>
      <c r="N68" s="31"/>
      <c r="O68" s="31">
        <f t="shared" si="4"/>
        <v>17765.678000000014</v>
      </c>
      <c r="P68" s="31">
        <f t="shared" si="5"/>
        <v>14491.200000000012</v>
      </c>
      <c r="Q68" s="31"/>
      <c r="R68" s="31"/>
    </row>
    <row r="69" spans="1:22" s="12" customFormat="1" ht="15.75">
      <c r="A69" s="33">
        <v>41030400</v>
      </c>
      <c r="B69" s="34" t="s">
        <v>67</v>
      </c>
      <c r="C69" s="43">
        <f>D69+E69</f>
        <v>0</v>
      </c>
      <c r="D69" s="43"/>
      <c r="E69" s="43"/>
      <c r="F69" s="43"/>
      <c r="G69" s="43">
        <f>H69+I69</f>
        <v>3274.4780000000001</v>
      </c>
      <c r="H69" s="43"/>
      <c r="I69" s="43">
        <v>3274.4780000000001</v>
      </c>
      <c r="J69" s="43">
        <v>3274.4780000000001</v>
      </c>
      <c r="K69" s="35"/>
      <c r="L69" s="35"/>
      <c r="M69" s="35"/>
      <c r="N69" s="35"/>
      <c r="O69" s="35"/>
      <c r="P69" s="35"/>
      <c r="Q69" s="35"/>
      <c r="R69" s="35"/>
    </row>
    <row r="70" spans="1:22" s="12" customFormat="1" ht="63">
      <c r="A70" s="33">
        <v>41030600</v>
      </c>
      <c r="B70" s="34" t="s">
        <v>62</v>
      </c>
      <c r="C70" s="43">
        <f>D70+E70</f>
        <v>28919.323</v>
      </c>
      <c r="D70" s="43">
        <v>28919.323</v>
      </c>
      <c r="E70" s="43"/>
      <c r="F70" s="43"/>
      <c r="G70" s="43">
        <f>H70+I70</f>
        <v>29737.411</v>
      </c>
      <c r="H70" s="43">
        <v>29737.411</v>
      </c>
      <c r="I70" s="43"/>
      <c r="J70" s="43"/>
      <c r="K70" s="35">
        <f t="shared" si="2"/>
        <v>102.82886290249603</v>
      </c>
      <c r="L70" s="35">
        <f t="shared" si="3"/>
        <v>102.82886290249603</v>
      </c>
      <c r="M70" s="35"/>
      <c r="N70" s="35"/>
      <c r="O70" s="35">
        <f t="shared" si="4"/>
        <v>818.08799999999974</v>
      </c>
      <c r="P70" s="35">
        <f t="shared" si="5"/>
        <v>818.08799999999974</v>
      </c>
      <c r="Q70" s="35"/>
      <c r="R70" s="35"/>
    </row>
    <row r="71" spans="1:22" s="12" customFormat="1" ht="63">
      <c r="A71" s="33">
        <v>41030800</v>
      </c>
      <c r="B71" s="44" t="s">
        <v>63</v>
      </c>
      <c r="C71" s="43">
        <f t="shared" si="1"/>
        <v>6741.973</v>
      </c>
      <c r="D71" s="48">
        <v>6741.973</v>
      </c>
      <c r="E71" s="48"/>
      <c r="F71" s="48"/>
      <c r="G71" s="43">
        <f>H71+I71</f>
        <v>16960.975999999999</v>
      </c>
      <c r="H71" s="48">
        <v>16960.975999999999</v>
      </c>
      <c r="I71" s="48"/>
      <c r="J71" s="48"/>
      <c r="K71" s="35">
        <f t="shared" si="2"/>
        <v>251.57288526667193</v>
      </c>
      <c r="L71" s="35">
        <f t="shared" si="3"/>
        <v>251.57288526667193</v>
      </c>
      <c r="M71" s="35"/>
      <c r="N71" s="35"/>
      <c r="O71" s="35">
        <f t="shared" si="4"/>
        <v>10219.002999999999</v>
      </c>
      <c r="P71" s="35">
        <f t="shared" si="5"/>
        <v>10219.002999999999</v>
      </c>
      <c r="Q71" s="35"/>
      <c r="R71" s="35"/>
    </row>
    <row r="72" spans="1:22" s="12" customFormat="1" ht="167.25" customHeight="1">
      <c r="A72" s="33">
        <v>41030900</v>
      </c>
      <c r="B72" s="44" t="s">
        <v>73</v>
      </c>
      <c r="C72" s="43">
        <f t="shared" si="1"/>
        <v>380.34899999999999</v>
      </c>
      <c r="D72" s="48">
        <v>380.34899999999999</v>
      </c>
      <c r="E72" s="48"/>
      <c r="F72" s="48"/>
      <c r="G72" s="43"/>
      <c r="H72" s="48"/>
      <c r="I72" s="48"/>
      <c r="J72" s="48"/>
      <c r="K72" s="35">
        <f t="shared" si="2"/>
        <v>0</v>
      </c>
      <c r="L72" s="35">
        <f t="shared" si="3"/>
        <v>0</v>
      </c>
      <c r="M72" s="35"/>
      <c r="N72" s="35"/>
      <c r="O72" s="35">
        <f t="shared" si="4"/>
        <v>-380.34899999999999</v>
      </c>
      <c r="P72" s="35">
        <f t="shared" si="5"/>
        <v>-380.34899999999999</v>
      </c>
      <c r="Q72" s="35"/>
      <c r="R72" s="35"/>
    </row>
    <row r="73" spans="1:22" s="12" customFormat="1" ht="51.75" customHeight="1">
      <c r="A73" s="45">
        <v>41031000</v>
      </c>
      <c r="B73" s="34" t="s">
        <v>64</v>
      </c>
      <c r="C73" s="43">
        <f t="shared" si="1"/>
        <v>19.568000000000001</v>
      </c>
      <c r="D73" s="43">
        <v>19.568000000000001</v>
      </c>
      <c r="E73" s="43"/>
      <c r="F73" s="43"/>
      <c r="G73" s="43">
        <f>H73+I73</f>
        <v>18.931000000000001</v>
      </c>
      <c r="H73" s="43">
        <v>18.931000000000001</v>
      </c>
      <c r="I73" s="43"/>
      <c r="J73" s="43"/>
      <c r="K73" s="35">
        <f t="shared" si="2"/>
        <v>96.744685200327069</v>
      </c>
      <c r="L73" s="35">
        <f t="shared" si="3"/>
        <v>96.744685200327069</v>
      </c>
      <c r="M73" s="35"/>
      <c r="N73" s="35"/>
      <c r="O73" s="35">
        <f t="shared" si="4"/>
        <v>-0.63700000000000045</v>
      </c>
      <c r="P73" s="35">
        <f t="shared" si="5"/>
        <v>-0.63700000000000045</v>
      </c>
      <c r="Q73" s="35"/>
      <c r="R73" s="35"/>
      <c r="S73" s="28"/>
      <c r="T73" s="28"/>
      <c r="U73" s="28"/>
      <c r="V73" s="28"/>
    </row>
    <row r="74" spans="1:22" s="12" customFormat="1" ht="28.5" customHeight="1">
      <c r="A74" s="45">
        <v>41033900</v>
      </c>
      <c r="B74" s="34" t="s">
        <v>61</v>
      </c>
      <c r="C74" s="43">
        <f>D74</f>
        <v>31414.1</v>
      </c>
      <c r="D74" s="43">
        <v>31414.1</v>
      </c>
      <c r="E74" s="43"/>
      <c r="F74" s="43"/>
      <c r="G74" s="43">
        <f>H74</f>
        <v>35221.599999999999</v>
      </c>
      <c r="H74" s="43">
        <v>35221.599999999999</v>
      </c>
      <c r="I74" s="43"/>
      <c r="J74" s="43"/>
      <c r="K74" s="35">
        <f t="shared" si="2"/>
        <v>112.12035359917998</v>
      </c>
      <c r="L74" s="35">
        <f t="shared" si="3"/>
        <v>112.12035359917998</v>
      </c>
      <c r="M74" s="35"/>
      <c r="N74" s="35"/>
      <c r="O74" s="35">
        <f t="shared" si="4"/>
        <v>3807.5</v>
      </c>
      <c r="P74" s="35">
        <f t="shared" si="5"/>
        <v>3807.5</v>
      </c>
      <c r="Q74" s="35"/>
      <c r="R74" s="35"/>
      <c r="S74" s="28"/>
      <c r="T74" s="28"/>
      <c r="U74" s="28"/>
      <c r="V74" s="28"/>
    </row>
    <row r="75" spans="1:22" s="12" customFormat="1" ht="84" customHeight="1">
      <c r="A75" s="45">
        <v>41035800</v>
      </c>
      <c r="B75" s="34" t="s">
        <v>65</v>
      </c>
      <c r="C75" s="43">
        <f>D75</f>
        <v>119.483</v>
      </c>
      <c r="D75" s="43">
        <v>119.483</v>
      </c>
      <c r="E75" s="43"/>
      <c r="F75" s="43"/>
      <c r="G75" s="43">
        <f>H75</f>
        <v>147.078</v>
      </c>
      <c r="H75" s="43">
        <v>147.078</v>
      </c>
      <c r="I75" s="43"/>
      <c r="J75" s="43"/>
      <c r="K75" s="35">
        <f t="shared" si="2"/>
        <v>123.09533573813847</v>
      </c>
      <c r="L75" s="35">
        <f t="shared" si="3"/>
        <v>123.09533573813847</v>
      </c>
      <c r="M75" s="35"/>
      <c r="N75" s="35"/>
      <c r="O75" s="35">
        <f t="shared" si="4"/>
        <v>27.594999999999999</v>
      </c>
      <c r="P75" s="35">
        <f t="shared" si="5"/>
        <v>27.594999999999999</v>
      </c>
      <c r="Q75" s="35"/>
      <c r="R75" s="35"/>
      <c r="S75" s="28"/>
      <c r="T75" s="28"/>
      <c r="U75" s="28"/>
      <c r="V75" s="28"/>
    </row>
    <row r="76" spans="1:22" s="12" customFormat="1" ht="20.25" customHeight="1">
      <c r="A76" s="63" t="s">
        <v>3</v>
      </c>
      <c r="B76" s="64"/>
      <c r="C76" s="31">
        <f t="shared" si="1"/>
        <v>195676.696</v>
      </c>
      <c r="D76" s="31">
        <f>D65+D66</f>
        <v>191813.89600000001</v>
      </c>
      <c r="E76" s="31">
        <f>E65+E66</f>
        <v>3862.7999999999997</v>
      </c>
      <c r="F76" s="31">
        <f>F65+F66</f>
        <v>357.29999999999995</v>
      </c>
      <c r="G76" s="31">
        <f>H76+I76</f>
        <v>275192.69524999999</v>
      </c>
      <c r="H76" s="31">
        <f>H65+H66</f>
        <v>262914.39600000001</v>
      </c>
      <c r="I76" s="31">
        <f>I65+I66</f>
        <v>12278.29925</v>
      </c>
      <c r="J76" s="31">
        <f>J65+J66</f>
        <v>6908.29925</v>
      </c>
      <c r="K76" s="31">
        <f t="shared" si="2"/>
        <v>140.63641755786799</v>
      </c>
      <c r="L76" s="31">
        <f t="shared" si="3"/>
        <v>137.06743957695329</v>
      </c>
      <c r="M76" s="31">
        <f>I76/E76*100</f>
        <v>317.86008206482347</v>
      </c>
      <c r="N76" s="31" t="s">
        <v>84</v>
      </c>
      <c r="O76" s="31">
        <f t="shared" si="4"/>
        <v>79515.999249999993</v>
      </c>
      <c r="P76" s="31">
        <f t="shared" si="5"/>
        <v>71100.5</v>
      </c>
      <c r="Q76" s="31">
        <f t="shared" si="10"/>
        <v>8415.4992500000008</v>
      </c>
      <c r="R76" s="31">
        <f t="shared" si="13"/>
        <v>6550.9992499999998</v>
      </c>
      <c r="S76" s="28"/>
      <c r="T76" s="28"/>
      <c r="U76" s="28"/>
      <c r="V76" s="28"/>
    </row>
    <row r="77" spans="1:22" s="8" customFormat="1" ht="15.75">
      <c r="A77" s="16"/>
      <c r="B77" s="17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15"/>
      <c r="T77" s="15"/>
      <c r="U77" s="15"/>
      <c r="V77" s="15"/>
    </row>
    <row r="78" spans="1:22" s="8" customFormat="1" ht="15.75">
      <c r="A78" s="18"/>
      <c r="B78" s="22" t="s">
        <v>74</v>
      </c>
      <c r="C78" s="19"/>
      <c r="D78" s="1"/>
      <c r="E78" s="20"/>
      <c r="F78" s="20"/>
      <c r="G78" s="20"/>
      <c r="H78" s="20"/>
      <c r="I78" s="20"/>
      <c r="J78" s="20" t="s">
        <v>18</v>
      </c>
      <c r="K78" s="23" t="s">
        <v>75</v>
      </c>
      <c r="L78" s="14"/>
      <c r="M78" s="14"/>
      <c r="N78" s="14"/>
      <c r="O78" s="23"/>
      <c r="P78" s="14"/>
      <c r="Q78" s="14"/>
      <c r="R78" s="14"/>
      <c r="S78" s="14"/>
      <c r="T78" s="14"/>
      <c r="U78" s="14"/>
      <c r="V78" s="14"/>
    </row>
    <row r="79" spans="1:22" ht="15">
      <c r="A79" s="4"/>
      <c r="B79" s="4"/>
      <c r="C79" s="5"/>
      <c r="D79" s="5"/>
      <c r="E79" s="5"/>
      <c r="F79" s="5"/>
      <c r="G79" s="6"/>
      <c r="H79" s="6"/>
      <c r="I79" s="6"/>
      <c r="J79" s="6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</row>
    <row r="80" spans="1:22" ht="15">
      <c r="A80" s="4"/>
      <c r="B80" s="4"/>
      <c r="C80" s="5"/>
      <c r="D80" s="5"/>
      <c r="E80" s="5"/>
      <c r="F80" s="5"/>
      <c r="G80" s="6"/>
      <c r="H80" s="6"/>
      <c r="I80" s="6"/>
      <c r="J80" s="6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</row>
    <row r="81" spans="1:22" ht="15">
      <c r="A81" s="4"/>
      <c r="B81" s="4"/>
      <c r="C81" s="5"/>
      <c r="D81" s="5"/>
      <c r="E81" s="5"/>
      <c r="F81" s="5"/>
      <c r="G81" s="6"/>
      <c r="H81" s="6"/>
      <c r="I81" s="6"/>
      <c r="J81" s="6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</row>
    <row r="82" spans="1:22" ht="15">
      <c r="A82" s="4"/>
      <c r="B82" s="4"/>
      <c r="C82" s="5"/>
      <c r="D82" s="5"/>
      <c r="E82" s="5"/>
      <c r="F82" s="5"/>
      <c r="G82" s="6"/>
      <c r="H82" s="6"/>
      <c r="I82" s="6"/>
      <c r="J82" s="6"/>
    </row>
    <row r="83" spans="1:22" ht="15">
      <c r="A83" s="4"/>
      <c r="B83" s="4"/>
      <c r="C83" s="5"/>
      <c r="D83" s="5"/>
      <c r="E83" s="5"/>
      <c r="F83" s="5"/>
      <c r="G83" s="6"/>
      <c r="H83" s="6"/>
      <c r="I83" s="6"/>
      <c r="J83" s="6"/>
    </row>
    <row r="84" spans="1:22" ht="15">
      <c r="A84" s="4"/>
      <c r="B84" s="4"/>
      <c r="C84" s="5"/>
      <c r="D84" s="5"/>
      <c r="E84" s="5"/>
      <c r="F84" s="5"/>
      <c r="G84" s="6"/>
      <c r="H84" s="6"/>
      <c r="I84" s="6"/>
      <c r="J84" s="6"/>
    </row>
    <row r="85" spans="1:22" ht="15">
      <c r="A85" s="4"/>
      <c r="B85" s="4"/>
      <c r="C85" s="5"/>
      <c r="D85" s="5"/>
      <c r="E85" s="5"/>
      <c r="F85" s="5"/>
      <c r="G85" s="6"/>
      <c r="H85" s="6"/>
      <c r="I85" s="6"/>
      <c r="J85" s="6"/>
    </row>
    <row r="86" spans="1:22" ht="15">
      <c r="A86" s="4"/>
      <c r="B86" s="4"/>
      <c r="C86" s="5"/>
      <c r="D86" s="5"/>
      <c r="E86" s="5"/>
      <c r="F86" s="5"/>
      <c r="G86" s="6"/>
      <c r="H86" s="6"/>
      <c r="I86" s="6"/>
      <c r="J86" s="6"/>
    </row>
    <row r="87" spans="1:22" ht="15">
      <c r="A87" s="4"/>
      <c r="B87" s="4"/>
      <c r="C87" s="5"/>
      <c r="D87" s="5"/>
      <c r="E87" s="5"/>
      <c r="F87" s="5"/>
      <c r="G87" s="6"/>
      <c r="H87" s="6"/>
      <c r="I87" s="6"/>
      <c r="J87" s="6"/>
    </row>
    <row r="88" spans="1:22" ht="15">
      <c r="A88" s="4"/>
      <c r="B88" s="4"/>
      <c r="C88" s="5"/>
      <c r="D88" s="5"/>
      <c r="E88" s="5"/>
      <c r="F88" s="5"/>
      <c r="G88" s="6"/>
      <c r="H88" s="6"/>
      <c r="I88" s="6"/>
      <c r="J88" s="6"/>
    </row>
    <row r="89" spans="1:22" ht="15">
      <c r="A89" s="4"/>
      <c r="B89" s="4"/>
      <c r="C89" s="5"/>
      <c r="D89" s="5"/>
      <c r="E89" s="5"/>
      <c r="F89" s="5"/>
      <c r="G89" s="6"/>
      <c r="H89" s="6"/>
      <c r="I89" s="6"/>
      <c r="J89" s="6"/>
    </row>
    <row r="90" spans="1:22" ht="15">
      <c r="A90" s="4"/>
      <c r="B90" s="4"/>
      <c r="C90" s="5"/>
      <c r="D90" s="5"/>
      <c r="E90" s="5"/>
      <c r="F90" s="5"/>
      <c r="G90" s="6"/>
      <c r="H90" s="6"/>
      <c r="I90" s="6"/>
      <c r="J90" s="6"/>
    </row>
    <row r="91" spans="1:22" ht="15">
      <c r="A91" s="4"/>
      <c r="B91" s="4"/>
      <c r="C91" s="5"/>
      <c r="D91" s="5"/>
      <c r="E91" s="5"/>
      <c r="F91" s="5"/>
      <c r="G91" s="6"/>
      <c r="H91" s="6"/>
      <c r="I91" s="6"/>
      <c r="J91" s="6"/>
    </row>
    <row r="92" spans="1:22" ht="15">
      <c r="A92" s="4"/>
      <c r="B92" s="4"/>
      <c r="C92" s="5"/>
      <c r="D92" s="5"/>
      <c r="E92" s="5"/>
      <c r="F92" s="5"/>
      <c r="G92" s="6"/>
      <c r="H92" s="6"/>
      <c r="I92" s="6"/>
      <c r="J92" s="6"/>
    </row>
    <row r="93" spans="1:22" ht="15">
      <c r="A93" s="4"/>
      <c r="B93" s="4"/>
      <c r="C93" s="5"/>
      <c r="D93" s="5"/>
      <c r="E93" s="5"/>
      <c r="F93" s="5"/>
      <c r="G93" s="6"/>
      <c r="H93" s="6"/>
      <c r="I93" s="6"/>
      <c r="J93" s="6"/>
    </row>
    <row r="94" spans="1:22" ht="15">
      <c r="A94" s="4"/>
      <c r="B94" s="4"/>
      <c r="C94" s="5"/>
      <c r="D94" s="5"/>
      <c r="E94" s="5"/>
      <c r="F94" s="5"/>
      <c r="G94" s="6"/>
      <c r="H94" s="6"/>
      <c r="I94" s="6"/>
      <c r="J94" s="6"/>
    </row>
  </sheetData>
  <mergeCells count="28">
    <mergeCell ref="I7:I8"/>
    <mergeCell ref="M7:M8"/>
    <mergeCell ref="O4:R4"/>
    <mergeCell ref="O5:O8"/>
    <mergeCell ref="A76:B76"/>
    <mergeCell ref="H5:J5"/>
    <mergeCell ref="K5:K8"/>
    <mergeCell ref="L5:N5"/>
    <mergeCell ref="D6:D8"/>
    <mergeCell ref="E6:F6"/>
    <mergeCell ref="H6:H8"/>
    <mergeCell ref="I6:J6"/>
    <mergeCell ref="P5:R5"/>
    <mergeCell ref="P6:P8"/>
    <mergeCell ref="Q6:R6"/>
    <mergeCell ref="Q7:Q8"/>
    <mergeCell ref="A2:R2"/>
    <mergeCell ref="C5:C8"/>
    <mergeCell ref="D5:F5"/>
    <mergeCell ref="G5:G8"/>
    <mergeCell ref="L6:L8"/>
    <mergeCell ref="M6:N6"/>
    <mergeCell ref="E7:E8"/>
    <mergeCell ref="B3:L3"/>
    <mergeCell ref="A4:B8"/>
    <mergeCell ref="C4:F4"/>
    <mergeCell ref="G4:J4"/>
    <mergeCell ref="K4:N4"/>
  </mergeCells>
  <pageMargins left="0.16" right="0.15" top="0.19685039370078741" bottom="0.15748031496062992" header="0.19685039370078741" footer="0.15748031496062992"/>
  <pageSetup paperSize="9" scale="50" fitToHeight="4" orientation="landscape" horizontalDpi="120" verticalDpi="144" r:id="rId1"/>
  <headerFooter alignWithMargins="0"/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OFU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Администратор</cp:lastModifiedBy>
  <cp:lastPrinted>2016-07-06T13:15:01Z</cp:lastPrinted>
  <dcterms:created xsi:type="dcterms:W3CDTF">2005-07-06T12:29:33Z</dcterms:created>
  <dcterms:modified xsi:type="dcterms:W3CDTF">2016-07-06T13:15:41Z</dcterms:modified>
</cp:coreProperties>
</file>