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1295" windowHeight="6495" firstSheet="3" activeTab="3"/>
  </bookViews>
  <sheets>
    <sheet name="додаток №1 2017 (початковий)" sheetId="9" state="hidden" r:id="rId1"/>
    <sheet name="зміни січень" sheetId="10" state="hidden" r:id="rId2"/>
    <sheet name="зміни квітень" sheetId="12" state="hidden" r:id="rId3"/>
    <sheet name="зміни травень" sheetId="13" r:id="rId4"/>
    <sheet name="додаток №1 2017 (зі змінами)" sheetId="11" state="hidden" r:id="rId5"/>
  </sheets>
  <definedNames>
    <definedName name="Z_39F5A461_57E4_11D9_9EE7_0002B31CD0A9_.wvu.PrintArea" localSheetId="4" hidden="1">'додаток №1 2017 (зі змінами)'!$A$1:$F$87</definedName>
    <definedName name="Z_39F5A461_57E4_11D9_9EE7_0002B31CD0A9_.wvu.PrintArea" localSheetId="0" hidden="1">'додаток №1 2017 (початковий)'!$A$1:$F$84</definedName>
    <definedName name="Z_39F5A461_57E4_11D9_9EE7_0002B31CD0A9_.wvu.PrintArea" localSheetId="2" hidden="1">'зміни квітень'!$A$1:$F$84</definedName>
    <definedName name="Z_39F5A461_57E4_11D9_9EE7_0002B31CD0A9_.wvu.PrintArea" localSheetId="1" hidden="1">'зміни січень'!$A$1:$F$84</definedName>
    <definedName name="Z_39F5A461_57E4_11D9_9EE7_0002B31CD0A9_.wvu.PrintArea" localSheetId="3" hidden="1">'зміни травень'!$A$1:$F$82</definedName>
    <definedName name="Z_3A0F5786_DD89_4CC0_B609_902CBD2A88D0_.wvu.PrintArea" localSheetId="4" hidden="1">'додаток №1 2017 (зі змінами)'!$A$1:$F$87</definedName>
    <definedName name="Z_3A0F5786_DD89_4CC0_B609_902CBD2A88D0_.wvu.PrintArea" localSheetId="0" hidden="1">'додаток №1 2017 (початковий)'!$A$1:$F$84</definedName>
    <definedName name="Z_3A0F5786_DD89_4CC0_B609_902CBD2A88D0_.wvu.PrintArea" localSheetId="2" hidden="1">'зміни квітень'!$A$1:$F$84</definedName>
    <definedName name="Z_3A0F5786_DD89_4CC0_B609_902CBD2A88D0_.wvu.PrintArea" localSheetId="1" hidden="1">'зміни січень'!$A$1:$F$84</definedName>
    <definedName name="Z_3A0F5786_DD89_4CC0_B609_902CBD2A88D0_.wvu.PrintArea" localSheetId="3" hidden="1">'зміни травень'!$A$1:$F$82</definedName>
    <definedName name="Z_44195939_FF8E_42E2_8003_8D5D0D47E574_.wvu.Rows" localSheetId="4" hidden="1">'додаток №1 2017 (зі змінами)'!$68:$82</definedName>
    <definedName name="Z_44195939_FF8E_42E2_8003_8D5D0D47E574_.wvu.Rows" localSheetId="0" hidden="1">'додаток №1 2017 (початковий)'!$66:$79</definedName>
    <definedName name="Z_44195939_FF8E_42E2_8003_8D5D0D47E574_.wvu.Rows" localSheetId="2" hidden="1">'зміни квітень'!$66:$79</definedName>
    <definedName name="Z_44195939_FF8E_42E2_8003_8D5D0D47E574_.wvu.Rows" localSheetId="1" hidden="1">'зміни січень'!$66:$79</definedName>
    <definedName name="Z_44195939_FF8E_42E2_8003_8D5D0D47E574_.wvu.Rows" localSheetId="3" hidden="1">'зміни травень'!$68:$82</definedName>
    <definedName name="Z_C02E931C_E2B6_44D6_B9B6_45895A12EB36_.wvu.Rows" localSheetId="4" hidden="1">'додаток №1 2017 (зі змінами)'!$62:$62,'додаток №1 2017 (зі змінами)'!#REF!</definedName>
    <definedName name="Z_C02E931C_E2B6_44D6_B9B6_45895A12EB36_.wvu.Rows" localSheetId="0" hidden="1">'додаток №1 2017 (початковий)'!$60:$60,'додаток №1 2017 (початковий)'!#REF!</definedName>
    <definedName name="Z_C02E931C_E2B6_44D6_B9B6_45895A12EB36_.wvu.Rows" localSheetId="2" hidden="1">'зміни квітень'!$60:$60,'зміни квітень'!#REF!</definedName>
    <definedName name="Z_C02E931C_E2B6_44D6_B9B6_45895A12EB36_.wvu.Rows" localSheetId="1" hidden="1">'зміни січень'!$60:$60,'зміни січень'!#REF!</definedName>
    <definedName name="Z_C02E931C_E2B6_44D6_B9B6_45895A12EB36_.wvu.Rows" localSheetId="3" hidden="1">'зміни травень'!$62:$62,'зміни травень'!#REF!</definedName>
    <definedName name="_xlnm.Print_Titles" localSheetId="4">'додаток №1 2017 (зі змінами)'!$6:$7</definedName>
    <definedName name="_xlnm.Print_Titles" localSheetId="0">'додаток №1 2017 (початковий)'!$6:$7</definedName>
    <definedName name="_xlnm.Print_Titles" localSheetId="2">'зміни квітень'!$6:$7</definedName>
    <definedName name="_xlnm.Print_Titles" localSheetId="1">'зміни січень'!$6:$7</definedName>
    <definedName name="_xlnm.Print_Titles" localSheetId="3">'зміни травень'!$6:$7</definedName>
    <definedName name="_xlnm.Print_Area" localSheetId="4">'додаток №1 2017 (зі змінами)'!$A$1:$F$86</definedName>
    <definedName name="_xlnm.Print_Area" localSheetId="0">'додаток №1 2017 (початковий)'!$A$1:$F$83</definedName>
    <definedName name="_xlnm.Print_Area" localSheetId="2">'зміни квітень'!$A$1:$F$83</definedName>
    <definedName name="_xlnm.Print_Area" localSheetId="1">'зміни січень'!$A$1:$F$83</definedName>
    <definedName name="_xlnm.Print_Area" localSheetId="3">'зміни травень'!$A$1:$F$82</definedName>
  </definedNames>
  <calcPr calcId="145621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D58" i="11" l="1"/>
  <c r="D58" i="13"/>
  <c r="C75" i="11"/>
  <c r="C13" i="11"/>
  <c r="C13" i="13"/>
  <c r="F78" i="11"/>
  <c r="C61" i="11"/>
  <c r="C55" i="11"/>
  <c r="C45" i="11"/>
  <c r="C36" i="11"/>
  <c r="C31" i="11"/>
  <c r="C29" i="11"/>
  <c r="C28" i="11"/>
  <c r="C26" i="11"/>
  <c r="C19" i="11"/>
  <c r="C16" i="11" s="1"/>
  <c r="F17" i="11"/>
  <c r="F18" i="11"/>
  <c r="C15" i="11"/>
  <c r="F17" i="13"/>
  <c r="F18" i="13"/>
  <c r="C16" i="13"/>
  <c r="F80" i="13" l="1"/>
  <c r="F79" i="13"/>
  <c r="F78" i="13"/>
  <c r="F77" i="13"/>
  <c r="F76" i="13"/>
  <c r="F75" i="13"/>
  <c r="F74" i="13"/>
  <c r="F73" i="13"/>
  <c r="E72" i="13"/>
  <c r="E69" i="13" s="1"/>
  <c r="E68" i="13" s="1"/>
  <c r="D72" i="13"/>
  <c r="D69" i="13" s="1"/>
  <c r="D68" i="13" s="1"/>
  <c r="C72" i="13"/>
  <c r="F71" i="13"/>
  <c r="C70" i="13"/>
  <c r="F70" i="13" s="1"/>
  <c r="F66" i="13"/>
  <c r="D65" i="13"/>
  <c r="F65" i="13" s="1"/>
  <c r="F64" i="13"/>
  <c r="E64" i="13"/>
  <c r="E63" i="13" s="1"/>
  <c r="D63" i="13"/>
  <c r="F63" i="13" s="1"/>
  <c r="F62" i="13"/>
  <c r="E62" i="13"/>
  <c r="E60" i="13" s="1"/>
  <c r="F61" i="13"/>
  <c r="D60" i="13"/>
  <c r="C60" i="13"/>
  <c r="C59" i="13" s="1"/>
  <c r="F58" i="13"/>
  <c r="F57" i="13"/>
  <c r="E57" i="13"/>
  <c r="E54" i="13" s="1"/>
  <c r="E40" i="13" s="1"/>
  <c r="F56" i="13"/>
  <c r="F55" i="13"/>
  <c r="D54" i="13"/>
  <c r="D40" i="13" s="1"/>
  <c r="C54" i="13"/>
  <c r="F53" i="13"/>
  <c r="F52" i="13"/>
  <c r="F51" i="13"/>
  <c r="F50" i="13"/>
  <c r="F49" i="13"/>
  <c r="F48" i="13"/>
  <c r="C47" i="13"/>
  <c r="F47" i="13" s="1"/>
  <c r="F46" i="13"/>
  <c r="F45" i="13"/>
  <c r="F44" i="13"/>
  <c r="F43" i="13"/>
  <c r="F42" i="13"/>
  <c r="C41" i="13"/>
  <c r="F39" i="13"/>
  <c r="C38" i="13"/>
  <c r="F38" i="13" s="1"/>
  <c r="D37" i="13"/>
  <c r="D10" i="13" s="1"/>
  <c r="E36" i="13"/>
  <c r="F36" i="13"/>
  <c r="F35" i="13"/>
  <c r="F34" i="13"/>
  <c r="F33" i="13"/>
  <c r="C32" i="13"/>
  <c r="F32" i="13" s="1"/>
  <c r="F31" i="13"/>
  <c r="F30" i="13"/>
  <c r="F29" i="13"/>
  <c r="F28" i="13"/>
  <c r="C27" i="13"/>
  <c r="F27" i="13" s="1"/>
  <c r="F26" i="13"/>
  <c r="F25" i="13"/>
  <c r="F24" i="13"/>
  <c r="F23" i="13"/>
  <c r="C22" i="13"/>
  <c r="F19" i="13"/>
  <c r="F16" i="13"/>
  <c r="F15" i="13"/>
  <c r="C14" i="13"/>
  <c r="C11" i="13" s="1"/>
  <c r="C77" i="11"/>
  <c r="F78" i="12"/>
  <c r="F77" i="12"/>
  <c r="F76" i="12"/>
  <c r="F75" i="12"/>
  <c r="F74" i="12"/>
  <c r="F73" i="12"/>
  <c r="F72" i="12"/>
  <c r="F71" i="12"/>
  <c r="E70" i="12"/>
  <c r="E67" i="12" s="1"/>
  <c r="E66" i="12" s="1"/>
  <c r="D70" i="12"/>
  <c r="D67" i="12" s="1"/>
  <c r="D66" i="12" s="1"/>
  <c r="C70" i="12"/>
  <c r="F69" i="12"/>
  <c r="C68" i="12"/>
  <c r="F68" i="12" s="1"/>
  <c r="F64" i="12"/>
  <c r="D63" i="12"/>
  <c r="F63" i="12" s="1"/>
  <c r="F62" i="12"/>
  <c r="E62" i="12"/>
  <c r="E61" i="12"/>
  <c r="D61" i="12"/>
  <c r="F61" i="12" s="1"/>
  <c r="F60" i="12"/>
  <c r="E60" i="12"/>
  <c r="F59" i="12"/>
  <c r="E58" i="12"/>
  <c r="D58" i="12"/>
  <c r="C58" i="12"/>
  <c r="F56" i="12"/>
  <c r="F55" i="12"/>
  <c r="E55" i="12"/>
  <c r="E52" i="12" s="1"/>
  <c r="E38" i="12" s="1"/>
  <c r="F54" i="12"/>
  <c r="F53" i="12"/>
  <c r="D52" i="12"/>
  <c r="D38" i="12" s="1"/>
  <c r="C52" i="12"/>
  <c r="F52" i="12" s="1"/>
  <c r="F51" i="12"/>
  <c r="F50" i="12"/>
  <c r="F49" i="12"/>
  <c r="F48" i="12"/>
  <c r="F47" i="12"/>
  <c r="F46" i="12"/>
  <c r="C45" i="12"/>
  <c r="F45" i="12" s="1"/>
  <c r="F44" i="12"/>
  <c r="F43" i="12"/>
  <c r="F42" i="12"/>
  <c r="F41" i="12"/>
  <c r="F40" i="12"/>
  <c r="C39" i="12"/>
  <c r="F37" i="12"/>
  <c r="F36" i="12"/>
  <c r="D35" i="12"/>
  <c r="D10" i="12" s="1"/>
  <c r="C35" i="12"/>
  <c r="F35" i="12" s="1"/>
  <c r="F34" i="12"/>
  <c r="E34" i="12"/>
  <c r="F33" i="12"/>
  <c r="F32" i="12"/>
  <c r="F31" i="12"/>
  <c r="C30" i="12"/>
  <c r="F30" i="12" s="1"/>
  <c r="F29" i="12"/>
  <c r="F28" i="12"/>
  <c r="F27" i="12"/>
  <c r="F26" i="12"/>
  <c r="C25" i="12"/>
  <c r="F25" i="12" s="1"/>
  <c r="F24" i="12"/>
  <c r="F23" i="12"/>
  <c r="F22" i="12"/>
  <c r="F21" i="12"/>
  <c r="C20" i="12"/>
  <c r="F20" i="12" s="1"/>
  <c r="F17" i="12"/>
  <c r="C16" i="12"/>
  <c r="F15" i="12"/>
  <c r="C14" i="12"/>
  <c r="F14" i="12" s="1"/>
  <c r="F13" i="12"/>
  <c r="C11" i="12"/>
  <c r="F11" i="12" s="1"/>
  <c r="F58" i="11"/>
  <c r="C79" i="11"/>
  <c r="F79" i="11" s="1"/>
  <c r="C68" i="10"/>
  <c r="F68" i="10" s="1"/>
  <c r="F69" i="10"/>
  <c r="F81" i="11"/>
  <c r="F80" i="11"/>
  <c r="F77" i="11"/>
  <c r="F76" i="11"/>
  <c r="F75" i="11"/>
  <c r="F74" i="11"/>
  <c r="F73" i="11"/>
  <c r="E72" i="11"/>
  <c r="E69" i="11" s="1"/>
  <c r="E68" i="11" s="1"/>
  <c r="D72" i="11"/>
  <c r="D69" i="11" s="1"/>
  <c r="D68" i="11" s="1"/>
  <c r="F71" i="11"/>
  <c r="C70" i="11"/>
  <c r="F70" i="11" s="1"/>
  <c r="F66" i="11"/>
  <c r="D65" i="11"/>
  <c r="F65" i="11" s="1"/>
  <c r="F64" i="11"/>
  <c r="E64" i="11"/>
  <c r="E63" i="11" s="1"/>
  <c r="D63" i="11"/>
  <c r="F63" i="11" s="1"/>
  <c r="F62" i="11"/>
  <c r="E62" i="11"/>
  <c r="E60" i="11" s="1"/>
  <c r="F61" i="11"/>
  <c r="D60" i="11"/>
  <c r="C60" i="11"/>
  <c r="C59" i="11" s="1"/>
  <c r="F57" i="11"/>
  <c r="E57" i="11"/>
  <c r="E54" i="11" s="1"/>
  <c r="E40" i="11" s="1"/>
  <c r="F56" i="11"/>
  <c r="F55" i="11"/>
  <c r="D54" i="11"/>
  <c r="C54" i="11"/>
  <c r="F54" i="11" s="1"/>
  <c r="F53" i="11"/>
  <c r="F52" i="11"/>
  <c r="F51" i="11"/>
  <c r="F50" i="11"/>
  <c r="F49" i="11"/>
  <c r="F48" i="11"/>
  <c r="C47" i="11"/>
  <c r="F47" i="11" s="1"/>
  <c r="F46" i="11"/>
  <c r="F45" i="11"/>
  <c r="F44" i="11"/>
  <c r="F43" i="11"/>
  <c r="F42" i="11"/>
  <c r="C41" i="11"/>
  <c r="F41" i="11" s="1"/>
  <c r="F39" i="11"/>
  <c r="C38" i="11"/>
  <c r="C37" i="11" s="1"/>
  <c r="F37" i="11" s="1"/>
  <c r="D37" i="11"/>
  <c r="E36" i="11"/>
  <c r="F36" i="11"/>
  <c r="F35" i="11"/>
  <c r="F34" i="11"/>
  <c r="F33" i="11"/>
  <c r="C32" i="11"/>
  <c r="F32" i="11" s="1"/>
  <c r="F31" i="11"/>
  <c r="F30" i="11"/>
  <c r="F29" i="11"/>
  <c r="F28" i="11"/>
  <c r="C27" i="11"/>
  <c r="F27" i="11" s="1"/>
  <c r="F26" i="11"/>
  <c r="F25" i="11"/>
  <c r="F24" i="11"/>
  <c r="C23" i="11"/>
  <c r="F23" i="11" s="1"/>
  <c r="F19" i="11"/>
  <c r="F16" i="11"/>
  <c r="F15" i="11"/>
  <c r="C14" i="11"/>
  <c r="F14" i="11" s="1"/>
  <c r="F13" i="11"/>
  <c r="D10" i="11"/>
  <c r="F78" i="10"/>
  <c r="F77" i="10"/>
  <c r="F76" i="10"/>
  <c r="F75" i="10"/>
  <c r="F74" i="10"/>
  <c r="F73" i="10"/>
  <c r="F72" i="10"/>
  <c r="F71" i="10"/>
  <c r="E70" i="10"/>
  <c r="E67" i="10" s="1"/>
  <c r="E66" i="10" s="1"/>
  <c r="D70" i="10"/>
  <c r="D67" i="10" s="1"/>
  <c r="D66" i="10" s="1"/>
  <c r="C70" i="10"/>
  <c r="H73" i="10" s="1"/>
  <c r="F64" i="10"/>
  <c r="D63" i="10"/>
  <c r="F63" i="10" s="1"/>
  <c r="F62" i="10"/>
  <c r="E62" i="10"/>
  <c r="E61" i="10" s="1"/>
  <c r="D61" i="10"/>
  <c r="F61" i="10" s="1"/>
  <c r="F60" i="10"/>
  <c r="E60" i="10"/>
  <c r="E58" i="10" s="1"/>
  <c r="F59" i="10"/>
  <c r="D58" i="10"/>
  <c r="C58" i="10"/>
  <c r="C57" i="10" s="1"/>
  <c r="F56" i="10"/>
  <c r="F55" i="10"/>
  <c r="E55" i="10"/>
  <c r="E52" i="10" s="1"/>
  <c r="E38" i="10" s="1"/>
  <c r="F54" i="10"/>
  <c r="F53" i="10"/>
  <c r="D52" i="10"/>
  <c r="D38" i="10" s="1"/>
  <c r="C52" i="10"/>
  <c r="F51" i="10"/>
  <c r="F50" i="10"/>
  <c r="F49" i="10"/>
  <c r="F48" i="10"/>
  <c r="F47" i="10"/>
  <c r="F46" i="10"/>
  <c r="C45" i="10"/>
  <c r="F45" i="10" s="1"/>
  <c r="F44" i="10"/>
  <c r="F43" i="10"/>
  <c r="F42" i="10"/>
  <c r="F41" i="10"/>
  <c r="F40" i="10"/>
  <c r="C39" i="10"/>
  <c r="F39" i="10" s="1"/>
  <c r="F37" i="10"/>
  <c r="F36" i="10"/>
  <c r="D35" i="10"/>
  <c r="D10" i="10" s="1"/>
  <c r="C35" i="10"/>
  <c r="F35" i="10" s="1"/>
  <c r="F34" i="10"/>
  <c r="E34" i="10"/>
  <c r="F33" i="10"/>
  <c r="F32" i="10"/>
  <c r="F31" i="10"/>
  <c r="C30" i="10"/>
  <c r="F30" i="10" s="1"/>
  <c r="F29" i="10"/>
  <c r="F28" i="10"/>
  <c r="F27" i="10"/>
  <c r="F26" i="10"/>
  <c r="C25" i="10"/>
  <c r="F25" i="10" s="1"/>
  <c r="F24" i="10"/>
  <c r="F23" i="10"/>
  <c r="F22" i="10"/>
  <c r="F21" i="10"/>
  <c r="C20" i="10"/>
  <c r="F20" i="10" s="1"/>
  <c r="F17" i="10"/>
  <c r="C16" i="10"/>
  <c r="F16" i="10" s="1"/>
  <c r="F15" i="10"/>
  <c r="C14" i="10"/>
  <c r="C11" i="10" s="1"/>
  <c r="F13" i="10"/>
  <c r="C13" i="9"/>
  <c r="F13" i="9" s="1"/>
  <c r="C24" i="9"/>
  <c r="F24" i="9" s="1"/>
  <c r="C34" i="9"/>
  <c r="F34" i="9" s="1"/>
  <c r="C21" i="9"/>
  <c r="F78" i="9"/>
  <c r="F77" i="9"/>
  <c r="F76" i="9"/>
  <c r="F75" i="9"/>
  <c r="F74" i="9"/>
  <c r="F73" i="9"/>
  <c r="F72" i="9"/>
  <c r="F71" i="9"/>
  <c r="E70" i="9"/>
  <c r="E67" i="9" s="1"/>
  <c r="E66" i="9" s="1"/>
  <c r="D70" i="9"/>
  <c r="D67" i="9" s="1"/>
  <c r="D66" i="9" s="1"/>
  <c r="C70" i="9"/>
  <c r="F70" i="9" s="1"/>
  <c r="F69" i="9"/>
  <c r="C68" i="9"/>
  <c r="F64" i="9"/>
  <c r="D63" i="9"/>
  <c r="F63" i="9" s="1"/>
  <c r="F62" i="9"/>
  <c r="E62" i="9"/>
  <c r="E61" i="9" s="1"/>
  <c r="D61" i="9"/>
  <c r="F61" i="9" s="1"/>
  <c r="F60" i="9"/>
  <c r="E60" i="9"/>
  <c r="F59" i="9"/>
  <c r="E58" i="9"/>
  <c r="D58" i="9"/>
  <c r="C58" i="9"/>
  <c r="C57" i="9" s="1"/>
  <c r="F56" i="9"/>
  <c r="F55" i="9"/>
  <c r="E55" i="9"/>
  <c r="E52" i="9" s="1"/>
  <c r="E38" i="9" s="1"/>
  <c r="F54" i="9"/>
  <c r="F53" i="9"/>
  <c r="D52" i="9"/>
  <c r="D38" i="9" s="1"/>
  <c r="C52" i="9"/>
  <c r="F51" i="9"/>
  <c r="F50" i="9"/>
  <c r="F49" i="9"/>
  <c r="F48" i="9"/>
  <c r="F47" i="9"/>
  <c r="F46" i="9"/>
  <c r="C45" i="9"/>
  <c r="F45" i="9" s="1"/>
  <c r="F44" i="9"/>
  <c r="F43" i="9"/>
  <c r="F42" i="9"/>
  <c r="F41" i="9"/>
  <c r="F40" i="9"/>
  <c r="C39" i="9"/>
  <c r="F39" i="9" s="1"/>
  <c r="F37" i="9"/>
  <c r="C36" i="9"/>
  <c r="F36" i="9" s="1"/>
  <c r="D35" i="9"/>
  <c r="D10" i="9" s="1"/>
  <c r="C35" i="9"/>
  <c r="F35" i="9" s="1"/>
  <c r="E34" i="9"/>
  <c r="F33" i="9"/>
  <c r="F32" i="9"/>
  <c r="F31" i="9"/>
  <c r="C30" i="9"/>
  <c r="F30" i="9" s="1"/>
  <c r="F29" i="9"/>
  <c r="F28" i="9"/>
  <c r="F27" i="9"/>
  <c r="F26" i="9"/>
  <c r="C25" i="9"/>
  <c r="F25" i="9" s="1"/>
  <c r="F23" i="9"/>
  <c r="F22" i="9"/>
  <c r="F17" i="9"/>
  <c r="C16" i="9"/>
  <c r="F16" i="9" s="1"/>
  <c r="F15" i="9"/>
  <c r="C14" i="9"/>
  <c r="F14" i="9" s="1"/>
  <c r="F38" i="11" l="1"/>
  <c r="C38" i="12"/>
  <c r="F38" i="12" s="1"/>
  <c r="F58" i="12"/>
  <c r="E57" i="12"/>
  <c r="C57" i="12"/>
  <c r="C72" i="11"/>
  <c r="H74" i="11" s="1"/>
  <c r="C40" i="11"/>
  <c r="F58" i="9"/>
  <c r="C19" i="12"/>
  <c r="D59" i="11"/>
  <c r="D57" i="12"/>
  <c r="D65" i="12" s="1"/>
  <c r="D79" i="12" s="1"/>
  <c r="C67" i="12"/>
  <c r="C69" i="13"/>
  <c r="C68" i="13" s="1"/>
  <c r="F68" i="13" s="1"/>
  <c r="F60" i="13"/>
  <c r="D59" i="13"/>
  <c r="D67" i="13" s="1"/>
  <c r="D81" i="13" s="1"/>
  <c r="F54" i="13"/>
  <c r="C40" i="13"/>
  <c r="F40" i="13" s="1"/>
  <c r="F41" i="13"/>
  <c r="C21" i="13"/>
  <c r="F22" i="13"/>
  <c r="F14" i="13"/>
  <c r="F11" i="13"/>
  <c r="E59" i="13"/>
  <c r="E67" i="13" s="1"/>
  <c r="E81" i="13" s="1"/>
  <c r="C37" i="13"/>
  <c r="F37" i="13" s="1"/>
  <c r="F13" i="13"/>
  <c r="F72" i="13"/>
  <c r="F57" i="12"/>
  <c r="C18" i="12"/>
  <c r="F18" i="12" s="1"/>
  <c r="F19" i="12"/>
  <c r="E65" i="12"/>
  <c r="E79" i="12" s="1"/>
  <c r="F67" i="12"/>
  <c r="F39" i="12"/>
  <c r="C66" i="12"/>
  <c r="F66" i="12" s="1"/>
  <c r="F16" i="12"/>
  <c r="F70" i="12"/>
  <c r="E57" i="9"/>
  <c r="E65" i="9" s="1"/>
  <c r="E79" i="9" s="1"/>
  <c r="E59" i="11"/>
  <c r="E67" i="11" s="1"/>
  <c r="E82" i="11" s="1"/>
  <c r="F52" i="9"/>
  <c r="D57" i="9"/>
  <c r="F57" i="9" s="1"/>
  <c r="C67" i="9"/>
  <c r="F67" i="9" s="1"/>
  <c r="D40" i="11"/>
  <c r="C22" i="11"/>
  <c r="C21" i="11" s="1"/>
  <c r="C69" i="11"/>
  <c r="C68" i="11" s="1"/>
  <c r="F68" i="11" s="1"/>
  <c r="F70" i="10"/>
  <c r="F58" i="10"/>
  <c r="D57" i="10"/>
  <c r="F57" i="10" s="1"/>
  <c r="C67" i="10"/>
  <c r="C66" i="10" s="1"/>
  <c r="F66" i="10" s="1"/>
  <c r="F52" i="10"/>
  <c r="F14" i="10"/>
  <c r="D67" i="11"/>
  <c r="D82" i="11" s="1"/>
  <c r="F59" i="11"/>
  <c r="C11" i="11"/>
  <c r="F60" i="11"/>
  <c r="E57" i="10"/>
  <c r="E65" i="10" s="1"/>
  <c r="E79" i="10" s="1"/>
  <c r="F11" i="10"/>
  <c r="C19" i="10"/>
  <c r="C38" i="10"/>
  <c r="F38" i="10" s="1"/>
  <c r="C20" i="9"/>
  <c r="F20" i="9" s="1"/>
  <c r="F21" i="9"/>
  <c r="C11" i="9"/>
  <c r="F11" i="9" s="1"/>
  <c r="C66" i="9"/>
  <c r="F66" i="9" s="1"/>
  <c r="C38" i="9"/>
  <c r="F38" i="9" s="1"/>
  <c r="F68" i="9"/>
  <c r="F21" i="13" l="1"/>
  <c r="C20" i="13"/>
  <c r="F20" i="13" s="1"/>
  <c r="D65" i="9"/>
  <c r="D79" i="9" s="1"/>
  <c r="F40" i="11"/>
  <c r="C10" i="12"/>
  <c r="F69" i="13"/>
  <c r="F59" i="13"/>
  <c r="F10" i="12"/>
  <c r="C65" i="12"/>
  <c r="F22" i="11"/>
  <c r="F72" i="11"/>
  <c r="F69" i="11"/>
  <c r="D65" i="10"/>
  <c r="D79" i="10" s="1"/>
  <c r="F67" i="10"/>
  <c r="F11" i="11"/>
  <c r="C20" i="11"/>
  <c r="F20" i="11" s="1"/>
  <c r="F21" i="11"/>
  <c r="C18" i="10"/>
  <c r="F19" i="10"/>
  <c r="C19" i="9"/>
  <c r="C18" i="9" s="1"/>
  <c r="C10" i="9" s="1"/>
  <c r="F10" i="9" s="1"/>
  <c r="C10" i="13" l="1"/>
  <c r="F10" i="13" s="1"/>
  <c r="C79" i="12"/>
  <c r="F79" i="12" s="1"/>
  <c r="F65" i="12"/>
  <c r="F18" i="9"/>
  <c r="C10" i="11"/>
  <c r="F10" i="11" s="1"/>
  <c r="F18" i="10"/>
  <c r="C10" i="10"/>
  <c r="F19" i="9"/>
  <c r="C65" i="9"/>
  <c r="F65" i="9" s="1"/>
  <c r="C67" i="13" l="1"/>
  <c r="F67" i="13" s="1"/>
  <c r="C67" i="11"/>
  <c r="F67" i="11" s="1"/>
  <c r="F10" i="10"/>
  <c r="C65" i="10"/>
  <c r="C79" i="9"/>
  <c r="F79" i="9" s="1"/>
  <c r="C82" i="11" l="1"/>
  <c r="F82" i="11" s="1"/>
  <c r="C81" i="13"/>
  <c r="F81" i="13" s="1"/>
  <c r="C79" i="10"/>
  <c r="F79" i="10" s="1"/>
  <c r="F65" i="10"/>
</calcChain>
</file>

<file path=xl/sharedStrings.xml><?xml version="1.0" encoding="utf-8"?>
<sst xmlns="http://schemas.openxmlformats.org/spreadsheetml/2006/main" count="938" uniqueCount="99">
  <si>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</si>
  <si>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</si>
  <si>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</si>
  <si>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</si>
  <si>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</si>
  <si>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</si>
  <si>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</si>
  <si>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</si>
  <si>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</si>
  <si>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</si>
  <si>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</si>
  <si>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</si>
  <si>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</si>
  <si>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</si>
  <si>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</si>
  <si>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</si>
  <si>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</si>
  <si>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</si>
  <si>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</si>
  <si>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</si>
  <si>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</si>
  <si>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</si>
  <si>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</si>
  <si>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</si>
  <si>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</si>
  <si>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</si>
  <si>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</si>
  <si>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</si>
  <si>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</si>
  <si>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</si>
  <si>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</si>
  <si>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</si>
  <si>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</si>
  <si>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</si>
  <si>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</si>
  <si>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</si>
  <si>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</si>
  <si>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</si>
  <si>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</si>
  <si>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</si>
  <si>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</si>
  <si>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</si>
  <si>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</si>
  <si>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</si>
  <si>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</si>
  <si>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</si>
  <si>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</si>
  <si>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</si>
  <si>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</si>
  <si>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</si>
  <si>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</si>
  <si>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</si>
  <si>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</si>
  <si>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</si>
  <si>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</si>
  <si>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</si>
  <si>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</si>
  <si>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</si>
  <si>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</si>
  <si>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</si>
  <si>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</si>
  <si>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</si>
  <si>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</si>
  <si>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</si>
  <si>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</si>
  <si>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</si>
  <si>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</si>
  <si>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</si>
  <si>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</si>
  <si>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</si>
  <si>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</si>
  <si>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</si>
  <si>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</si>
  <si>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</si>
  <si>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</si>
  <si>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</si>
  <si>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</si>
  <si>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реверсна дотація</t>
  </si>
  <si>
    <t>Доходи  бюджету м. Чорноморська на  2017 рік</t>
  </si>
  <si>
    <t>РАЗОМ ДОХОДІВ</t>
  </si>
  <si>
    <t>ВСЬОГО ДОХОДІВ</t>
  </si>
  <si>
    <t xml:space="preserve">Секретар ради </t>
  </si>
  <si>
    <t>до  рішення Чорноморської міської ради</t>
  </si>
  <si>
    <t>Додаток №1</t>
  </si>
  <si>
    <t>від   25.11.2016р. №157 -VII</t>
  </si>
  <si>
    <t>Субвенція з державного бюджету місцевим бюджетам 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психічного розладу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</si>
  <si>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</si>
  <si>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дитиною, оплату послуг із здійснення патронату над дитиною та виплату соціальної допомоги на утримання дитини в сім`ї патронатного вихователя</t>
  </si>
  <si>
    <t xml:space="preserve">Зміни та доповнення до доходів  бюджету міста Чорноморська на  2017 рік </t>
  </si>
  <si>
    <t>від  27.01.2017р. №     176 -VII</t>
  </si>
  <si>
    <t>до  проекту рішення Чорноморської міської ради</t>
  </si>
  <si>
    <t>від  07.04. 2017р. №  207 -VII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</si>
  <si>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</si>
  <si>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Акцизний податок з вироблених в України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</si>
  <si>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</si>
  <si>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зі змінами</t>
  </si>
  <si>
    <t>від 16.06.2017р. №  232 -VII</t>
  </si>
  <si>
    <t>О.Р.Боровська</t>
  </si>
  <si>
    <t xml:space="preserve">                                Секретар міської ради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</si>
</sst>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#,##0.00000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5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6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center" vertical="justify" wrapText="1"/>
    </xf>
    <xf numFmtId="164" fontId="18" fillId="2" borderId="1" xfId="0" applyNumberFormat="1" applyFont="1" applyFill="1" applyBorder="1" applyAlignment="1">
      <alignment horizontal="center" vertical="justify" wrapText="1"/>
    </xf>
    <xf numFmtId="164" fontId="18" fillId="2" borderId="3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horizontal="center" vertical="justify" wrapText="1"/>
    </xf>
    <xf numFmtId="164" fontId="18" fillId="2" borderId="2" xfId="0" applyNumberFormat="1" applyFont="1" applyFill="1" applyBorder="1" applyAlignment="1">
      <alignment horizontal="center" vertical="top" wrapText="1"/>
    </xf>
    <xf numFmtId="165" fontId="19" fillId="2" borderId="1" xfId="0" applyNumberFormat="1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19" fillId="2" borderId="2" xfId="0" applyNumberFormat="1" applyFont="1" applyFill="1" applyBorder="1" applyAlignment="1">
      <alignment horizontal="center" vertical="justify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vertical="top" wrapText="1"/>
    </xf>
    <xf numFmtId="164" fontId="18" fillId="2" borderId="4" xfId="0" applyNumberFormat="1" applyFont="1" applyFill="1" applyBorder="1" applyAlignment="1">
      <alignment horizontal="center" vertical="top" wrapText="1"/>
    </xf>
    <xf numFmtId="165" fontId="19" fillId="2" borderId="2" xfId="0" applyNumberFormat="1" applyFont="1" applyFill="1" applyBorder="1" applyAlignment="1">
      <alignment horizontal="center" vertical="justify" wrapText="1"/>
    </xf>
    <xf numFmtId="166" fontId="10" fillId="2" borderId="2" xfId="0" applyNumberFormat="1" applyFont="1" applyFill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15" fillId="2" borderId="2" xfId="0" applyNumberFormat="1" applyFont="1" applyFill="1" applyBorder="1" applyAlignment="1">
      <alignment horizontal="center" vertical="top" wrapText="1"/>
    </xf>
    <xf numFmtId="166" fontId="12" fillId="2" borderId="2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9" fillId="2" borderId="1" xfId="0" applyNumberFormat="1" applyFont="1" applyFill="1" applyBorder="1" applyAlignment="1">
      <alignment horizontal="center" vertical="top" wrapText="1"/>
    </xf>
    <xf numFmtId="166" fontId="19" fillId="0" borderId="1" xfId="0" applyNumberFormat="1" applyFont="1" applyBorder="1" applyAlignment="1">
      <alignment horizontal="center" vertical="top" wrapText="1"/>
    </xf>
    <xf numFmtId="165" fontId="10" fillId="0" borderId="0" xfId="0" applyNumberFormat="1" applyFont="1" applyBorder="1"/>
    <xf numFmtId="165" fontId="0" fillId="0" borderId="0" xfId="0" applyNumberFormat="1"/>
    <xf numFmtId="0" fontId="2" fillId="0" borderId="0" xfId="0" applyFont="1" applyAlignment="1">
      <alignment horizontal="left"/>
    </xf>
    <xf numFmtId="0" fontId="12" fillId="0" borderId="1" xfId="0" applyFont="1" applyFill="1" applyBorder="1" applyAlignment="1">
      <alignment horizontal="left"/>
    </xf>
    <xf numFmtId="165" fontId="10" fillId="2" borderId="2" xfId="0" applyNumberFormat="1" applyFont="1" applyFill="1" applyBorder="1" applyAlignment="1">
      <alignment horizontal="center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1" applyFont="1" applyAlignment="1" applyProtection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5"/>
  <sheetViews>
    <sheetView view="pageBreakPreview" topLeftCell="A58" zoomScale="75" zoomScaleSheetLayoutView="75" workbookViewId="0">
      <selection activeCell="D79" sqref="D79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 x14ac:dyDescent="0.25">
      <c r="A1" s="2"/>
      <c r="B1" s="74"/>
      <c r="D1" s="104" t="s">
        <v>83</v>
      </c>
      <c r="E1" s="105"/>
      <c r="F1" s="105"/>
    </row>
    <row r="2" spans="1:6" x14ac:dyDescent="0.2">
      <c r="A2" s="3"/>
      <c r="D2" s="106" t="s">
        <v>82</v>
      </c>
      <c r="E2" s="106"/>
      <c r="F2" s="106"/>
    </row>
    <row r="3" spans="1:6" x14ac:dyDescent="0.2">
      <c r="A3" s="3"/>
      <c r="D3" s="80" t="s">
        <v>84</v>
      </c>
      <c r="E3" s="18"/>
    </row>
    <row r="4" spans="1:6" ht="20.25" x14ac:dyDescent="0.3">
      <c r="A4" s="107" t="s">
        <v>78</v>
      </c>
      <c r="B4" s="107"/>
      <c r="C4" s="107"/>
      <c r="D4" s="107"/>
      <c r="E4" s="107"/>
      <c r="F4" s="107"/>
    </row>
    <row r="5" spans="1:6" ht="18.75" x14ac:dyDescent="0.3">
      <c r="A5" s="8"/>
      <c r="B5" s="7"/>
      <c r="C5" s="7"/>
      <c r="D5" s="7"/>
      <c r="E5" s="7"/>
      <c r="F5" s="8" t="s">
        <v>19</v>
      </c>
    </row>
    <row r="6" spans="1:6" ht="18.75" x14ac:dyDescent="0.2">
      <c r="A6" s="108" t="s">
        <v>3</v>
      </c>
      <c r="B6" s="108" t="s">
        <v>4</v>
      </c>
      <c r="C6" s="108" t="s">
        <v>1</v>
      </c>
      <c r="D6" s="108" t="s">
        <v>2</v>
      </c>
      <c r="E6" s="108"/>
      <c r="F6" s="108" t="s">
        <v>0</v>
      </c>
    </row>
    <row r="7" spans="1:6" ht="56.25" x14ac:dyDescent="0.2">
      <c r="A7" s="109"/>
      <c r="B7" s="108"/>
      <c r="C7" s="108"/>
      <c r="D7" s="79" t="s">
        <v>0</v>
      </c>
      <c r="E7" s="79" t="s">
        <v>5</v>
      </c>
      <c r="F7" s="108"/>
    </row>
    <row r="8" spans="1:6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 t="s">
        <v>6</v>
      </c>
    </row>
    <row r="9" spans="1:6" ht="7.5" customHeight="1" x14ac:dyDescent="0.2">
      <c r="A9" s="108"/>
      <c r="B9" s="108"/>
      <c r="C9" s="108"/>
      <c r="D9" s="108"/>
      <c r="E9" s="108"/>
      <c r="F9" s="108"/>
    </row>
    <row r="10" spans="1:6" ht="22.5" customHeight="1" x14ac:dyDescent="0.2">
      <c r="A10" s="39">
        <v>10000000</v>
      </c>
      <c r="B10" s="11" t="s">
        <v>7</v>
      </c>
      <c r="C10" s="53">
        <f>C11+C16+C18+C35</f>
        <v>434565</v>
      </c>
      <c r="D10" s="53">
        <f>D35</f>
        <v>220</v>
      </c>
      <c r="E10" s="53" t="s">
        <v>38</v>
      </c>
      <c r="F10" s="25">
        <f>C10</f>
        <v>434565</v>
      </c>
    </row>
    <row r="11" spans="1:6" ht="12.75" customHeight="1" x14ac:dyDescent="0.2">
      <c r="A11" s="112">
        <v>11000000</v>
      </c>
      <c r="B11" s="112" t="s">
        <v>53</v>
      </c>
      <c r="C11" s="114">
        <f>C13+C14</f>
        <v>236500</v>
      </c>
      <c r="D11" s="114" t="s">
        <v>38</v>
      </c>
      <c r="E11" s="114" t="s">
        <v>38</v>
      </c>
      <c r="F11" s="110">
        <f>C11</f>
        <v>236500</v>
      </c>
    </row>
    <row r="12" spans="1:6" ht="37.5" customHeight="1" x14ac:dyDescent="0.2">
      <c r="A12" s="113"/>
      <c r="B12" s="112"/>
      <c r="C12" s="114"/>
      <c r="D12" s="114"/>
      <c r="E12" s="114"/>
      <c r="F12" s="111"/>
    </row>
    <row r="13" spans="1:6" s="40" customFormat="1" ht="20.25" x14ac:dyDescent="0.2">
      <c r="A13" s="24">
        <v>11010000</v>
      </c>
      <c r="B13" s="24" t="s">
        <v>71</v>
      </c>
      <c r="C13" s="54">
        <f>217500+8900+10000</f>
        <v>236400</v>
      </c>
      <c r="D13" s="54" t="s">
        <v>38</v>
      </c>
      <c r="E13" s="54" t="s">
        <v>38</v>
      </c>
      <c r="F13" s="29">
        <f t="shared" ref="F13:F32" si="0">C13</f>
        <v>236400</v>
      </c>
    </row>
    <row r="14" spans="1:6" ht="25.5" customHeight="1" x14ac:dyDescent="0.2">
      <c r="A14" s="10">
        <v>11020000</v>
      </c>
      <c r="B14" s="10" t="s">
        <v>8</v>
      </c>
      <c r="C14" s="53">
        <f>C15</f>
        <v>100</v>
      </c>
      <c r="D14" s="53" t="s">
        <v>38</v>
      </c>
      <c r="E14" s="53" t="s">
        <v>38</v>
      </c>
      <c r="F14" s="30">
        <f t="shared" si="0"/>
        <v>100</v>
      </c>
    </row>
    <row r="15" spans="1:6" ht="36.75" customHeight="1" x14ac:dyDescent="0.2">
      <c r="A15" s="9">
        <v>11020200</v>
      </c>
      <c r="B15" s="9" t="s">
        <v>28</v>
      </c>
      <c r="C15" s="55">
        <v>100</v>
      </c>
      <c r="D15" s="55" t="s">
        <v>38</v>
      </c>
      <c r="E15" s="55" t="s">
        <v>38</v>
      </c>
      <c r="F15" s="29">
        <f t="shared" si="0"/>
        <v>100</v>
      </c>
    </row>
    <row r="16" spans="1:6" ht="26.25" customHeight="1" x14ac:dyDescent="0.2">
      <c r="A16" s="52">
        <v>14000000</v>
      </c>
      <c r="B16" s="51" t="s">
        <v>51</v>
      </c>
      <c r="C16" s="57">
        <f>C17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1.25" customHeight="1" x14ac:dyDescent="0.2">
      <c r="A17" s="50">
        <v>14040000</v>
      </c>
      <c r="B17" s="50" t="s">
        <v>72</v>
      </c>
      <c r="C17" s="55">
        <v>24300</v>
      </c>
      <c r="D17" s="55" t="s">
        <v>38</v>
      </c>
      <c r="E17" s="55" t="s">
        <v>38</v>
      </c>
      <c r="F17" s="26">
        <f t="shared" si="0"/>
        <v>24300</v>
      </c>
    </row>
    <row r="18" spans="1:6" s="17" customFormat="1" ht="36.75" customHeight="1" x14ac:dyDescent="0.2">
      <c r="A18" s="16">
        <v>18000000</v>
      </c>
      <c r="B18" s="10" t="s">
        <v>52</v>
      </c>
      <c r="C18" s="53">
        <f>C19+C34+C33</f>
        <v>173765</v>
      </c>
      <c r="D18" s="53" t="s">
        <v>38</v>
      </c>
      <c r="E18" s="53" t="s">
        <v>38</v>
      </c>
      <c r="F18" s="30">
        <f t="shared" si="0"/>
        <v>173765</v>
      </c>
    </row>
    <row r="19" spans="1:6" ht="24.75" customHeight="1" x14ac:dyDescent="0.2">
      <c r="A19" s="10">
        <v>18010000</v>
      </c>
      <c r="B19" s="10" t="s">
        <v>50</v>
      </c>
      <c r="C19" s="53">
        <f>C20+C25+C30</f>
        <v>141311.29999999999</v>
      </c>
      <c r="D19" s="53" t="s">
        <v>38</v>
      </c>
      <c r="E19" s="53" t="s">
        <v>38</v>
      </c>
      <c r="F19" s="30">
        <f t="shared" si="0"/>
        <v>141311.29999999999</v>
      </c>
    </row>
    <row r="20" spans="1:6" ht="28.5" customHeight="1" x14ac:dyDescent="0.2">
      <c r="A20" s="10"/>
      <c r="B20" s="16" t="s">
        <v>68</v>
      </c>
      <c r="C20" s="53">
        <f>SUM(C21:C24)</f>
        <v>7531.3</v>
      </c>
      <c r="D20" s="53"/>
      <c r="E20" s="53"/>
      <c r="F20" s="30">
        <f t="shared" si="0"/>
        <v>7531.3</v>
      </c>
    </row>
    <row r="21" spans="1:6" s="40" customFormat="1" ht="40.5" customHeight="1" x14ac:dyDescent="0.2">
      <c r="A21" s="9">
        <v>18010100</v>
      </c>
      <c r="B21" s="9" t="s">
        <v>56</v>
      </c>
      <c r="C21" s="55">
        <f>20.4+15.4</f>
        <v>35.799999999999997</v>
      </c>
      <c r="D21" s="55" t="s">
        <v>38</v>
      </c>
      <c r="E21" s="55" t="s">
        <v>38</v>
      </c>
      <c r="F21" s="29">
        <f t="shared" si="0"/>
        <v>35.799999999999997</v>
      </c>
    </row>
    <row r="22" spans="1:6" s="40" customFormat="1" ht="41.25" customHeight="1" x14ac:dyDescent="0.2">
      <c r="A22" s="9">
        <v>18010200</v>
      </c>
      <c r="B22" s="9" t="s">
        <v>57</v>
      </c>
      <c r="C22" s="55">
        <v>260.3</v>
      </c>
      <c r="D22" s="55" t="s">
        <v>38</v>
      </c>
      <c r="E22" s="55" t="s">
        <v>38</v>
      </c>
      <c r="F22" s="29">
        <f t="shared" si="0"/>
        <v>260.3</v>
      </c>
    </row>
    <row r="23" spans="1:6" s="40" customFormat="1" ht="47.25" customHeight="1" x14ac:dyDescent="0.2">
      <c r="A23" s="9">
        <v>18010300</v>
      </c>
      <c r="B23" s="9" t="s">
        <v>58</v>
      </c>
      <c r="C23" s="55">
        <v>588.6</v>
      </c>
      <c r="D23" s="55" t="s">
        <v>38</v>
      </c>
      <c r="E23" s="55" t="s">
        <v>38</v>
      </c>
      <c r="F23" s="29">
        <f t="shared" si="0"/>
        <v>588.6</v>
      </c>
    </row>
    <row r="24" spans="1:6" s="40" customFormat="1" ht="58.5" customHeight="1" x14ac:dyDescent="0.2">
      <c r="A24" s="9">
        <v>18010400</v>
      </c>
      <c r="B24" s="9" t="s">
        <v>59</v>
      </c>
      <c r="C24" s="55">
        <f>3745+2901.6</f>
        <v>6646.6</v>
      </c>
      <c r="D24" s="55" t="s">
        <v>38</v>
      </c>
      <c r="E24" s="55" t="s">
        <v>38</v>
      </c>
      <c r="F24" s="29">
        <f t="shared" si="0"/>
        <v>6646.6</v>
      </c>
    </row>
    <row r="25" spans="1:6" s="40" customFormat="1" ht="24.75" customHeight="1" x14ac:dyDescent="0.2">
      <c r="A25" s="9"/>
      <c r="B25" s="16" t="s">
        <v>69</v>
      </c>
      <c r="C25" s="56">
        <f>SUM(C26:C29)</f>
        <v>133230</v>
      </c>
      <c r="D25" s="56"/>
      <c r="E25" s="56"/>
      <c r="F25" s="30">
        <f>C25</f>
        <v>133230</v>
      </c>
    </row>
    <row r="26" spans="1:6" s="40" customFormat="1" ht="25.5" customHeight="1" x14ac:dyDescent="0.2">
      <c r="A26" s="9">
        <v>18010500</v>
      </c>
      <c r="B26" s="9" t="s">
        <v>60</v>
      </c>
      <c r="C26" s="55">
        <v>50740</v>
      </c>
      <c r="D26" s="55" t="s">
        <v>38</v>
      </c>
      <c r="E26" s="55" t="s">
        <v>38</v>
      </c>
      <c r="F26" s="29">
        <f t="shared" si="0"/>
        <v>50740</v>
      </c>
    </row>
    <row r="27" spans="1:6" s="40" customFormat="1" ht="23.25" customHeight="1" x14ac:dyDescent="0.2">
      <c r="A27" s="9">
        <v>18010600</v>
      </c>
      <c r="B27" s="9" t="s">
        <v>61</v>
      </c>
      <c r="C27" s="55">
        <v>73500</v>
      </c>
      <c r="D27" s="55" t="s">
        <v>38</v>
      </c>
      <c r="E27" s="55" t="s">
        <v>38</v>
      </c>
      <c r="F27" s="29">
        <f t="shared" si="0"/>
        <v>73500</v>
      </c>
    </row>
    <row r="28" spans="1:6" s="40" customFormat="1" ht="25.5" customHeight="1" x14ac:dyDescent="0.2">
      <c r="A28" s="9">
        <v>18010700</v>
      </c>
      <c r="B28" s="9" t="s">
        <v>62</v>
      </c>
      <c r="C28" s="55">
        <v>860</v>
      </c>
      <c r="D28" s="55" t="s">
        <v>38</v>
      </c>
      <c r="E28" s="55" t="s">
        <v>38</v>
      </c>
      <c r="F28" s="29">
        <f t="shared" si="0"/>
        <v>860</v>
      </c>
    </row>
    <row r="29" spans="1:6" s="40" customFormat="1" ht="24.75" customHeight="1" x14ac:dyDescent="0.2">
      <c r="A29" s="9">
        <v>18010900</v>
      </c>
      <c r="B29" s="9" t="s">
        <v>63</v>
      </c>
      <c r="C29" s="55">
        <v>8130</v>
      </c>
      <c r="D29" s="55" t="s">
        <v>38</v>
      </c>
      <c r="E29" s="55" t="s">
        <v>38</v>
      </c>
      <c r="F29" s="29">
        <f t="shared" si="0"/>
        <v>8130</v>
      </c>
    </row>
    <row r="30" spans="1:6" s="40" customFormat="1" ht="24.75" customHeight="1" x14ac:dyDescent="0.2">
      <c r="A30" s="9"/>
      <c r="B30" s="16" t="s">
        <v>70</v>
      </c>
      <c r="C30" s="56">
        <f>SUM(C31:C32)</f>
        <v>550</v>
      </c>
      <c r="D30" s="56"/>
      <c r="E30" s="56"/>
      <c r="F30" s="30">
        <f>C30</f>
        <v>550</v>
      </c>
    </row>
    <row r="31" spans="1:6" s="40" customFormat="1" ht="24.75" customHeight="1" x14ac:dyDescent="0.2">
      <c r="A31" s="9">
        <v>18011000</v>
      </c>
      <c r="B31" s="9" t="s">
        <v>64</v>
      </c>
      <c r="C31" s="55">
        <v>250</v>
      </c>
      <c r="D31" s="55" t="s">
        <v>38</v>
      </c>
      <c r="E31" s="55" t="s">
        <v>38</v>
      </c>
      <c r="F31" s="29">
        <f t="shared" si="0"/>
        <v>250</v>
      </c>
    </row>
    <row r="32" spans="1:6" s="40" customFormat="1" ht="24.75" customHeight="1" x14ac:dyDescent="0.2">
      <c r="A32" s="9">
        <v>18011100</v>
      </c>
      <c r="B32" s="9" t="s">
        <v>65</v>
      </c>
      <c r="C32" s="55">
        <v>300</v>
      </c>
      <c r="D32" s="55" t="s">
        <v>38</v>
      </c>
      <c r="E32" s="55" t="s">
        <v>38</v>
      </c>
      <c r="F32" s="29">
        <f t="shared" si="0"/>
        <v>300</v>
      </c>
    </row>
    <row r="33" spans="1:6" ht="28.5" customHeight="1" x14ac:dyDescent="0.2">
      <c r="A33" s="16">
        <v>18030000</v>
      </c>
      <c r="B33" s="16" t="s">
        <v>54</v>
      </c>
      <c r="C33" s="56">
        <v>80</v>
      </c>
      <c r="D33" s="56" t="s">
        <v>38</v>
      </c>
      <c r="E33" s="56" t="s">
        <v>38</v>
      </c>
      <c r="F33" s="30">
        <f>C33</f>
        <v>80</v>
      </c>
    </row>
    <row r="34" spans="1:6" s="17" customFormat="1" ht="22.5" customHeight="1" x14ac:dyDescent="0.2">
      <c r="A34" s="10">
        <v>18050000</v>
      </c>
      <c r="B34" s="10" t="s">
        <v>34</v>
      </c>
      <c r="C34" s="53">
        <f>27400+4953.6+20.1</f>
        <v>32373.699999999997</v>
      </c>
      <c r="D34" s="53" t="s">
        <v>38</v>
      </c>
      <c r="E34" s="53" t="str">
        <f>D34</f>
        <v>х</v>
      </c>
      <c r="F34" s="25">
        <f>C34</f>
        <v>32373.699999999997</v>
      </c>
    </row>
    <row r="35" spans="1:6" ht="23.25" customHeight="1" x14ac:dyDescent="0.2">
      <c r="A35" s="16">
        <v>19000000</v>
      </c>
      <c r="B35" s="16" t="s">
        <v>35</v>
      </c>
      <c r="C35" s="56">
        <f>C36</f>
        <v>0</v>
      </c>
      <c r="D35" s="56">
        <f>D36</f>
        <v>220</v>
      </c>
      <c r="E35" s="56" t="s">
        <v>38</v>
      </c>
      <c r="F35" s="30">
        <f>C35</f>
        <v>0</v>
      </c>
    </row>
    <row r="36" spans="1:6" ht="21" customHeight="1" x14ac:dyDescent="0.2">
      <c r="A36" s="9">
        <v>19010000</v>
      </c>
      <c r="B36" s="9" t="s">
        <v>36</v>
      </c>
      <c r="C36" s="55">
        <f>190-190</f>
        <v>0</v>
      </c>
      <c r="D36" s="55">
        <v>220</v>
      </c>
      <c r="E36" s="55" t="s">
        <v>38</v>
      </c>
      <c r="F36" s="26">
        <f>C36</f>
        <v>0</v>
      </c>
    </row>
    <row r="37" spans="1:6" ht="22.5" hidden="1" customHeight="1" x14ac:dyDescent="0.2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4" customHeight="1" x14ac:dyDescent="0.2">
      <c r="A38" s="39">
        <v>20000000</v>
      </c>
      <c r="B38" s="11" t="s">
        <v>9</v>
      </c>
      <c r="C38" s="53">
        <f>C39+C45+C52</f>
        <v>5697</v>
      </c>
      <c r="D38" s="53">
        <f>D52+D56</f>
        <v>20456</v>
      </c>
      <c r="E38" s="53">
        <f>E52</f>
        <v>5000</v>
      </c>
      <c r="F38" s="25">
        <f>C38+D38</f>
        <v>26153</v>
      </c>
    </row>
    <row r="39" spans="1:6" ht="22.5" customHeight="1" x14ac:dyDescent="0.2">
      <c r="A39" s="10">
        <v>21000000</v>
      </c>
      <c r="B39" s="14" t="s">
        <v>10</v>
      </c>
      <c r="C39" s="53">
        <f>C40+C41+C42+C43</f>
        <v>87</v>
      </c>
      <c r="D39" s="53" t="s">
        <v>38</v>
      </c>
      <c r="E39" s="53" t="s">
        <v>38</v>
      </c>
      <c r="F39" s="30">
        <f>C39</f>
        <v>87</v>
      </c>
    </row>
    <row r="40" spans="1:6" s="15" customFormat="1" ht="63" customHeight="1" x14ac:dyDescent="0.2">
      <c r="A40" s="9">
        <v>21010300</v>
      </c>
      <c r="B40" s="13" t="s">
        <v>20</v>
      </c>
      <c r="C40" s="55">
        <v>65</v>
      </c>
      <c r="D40" s="55" t="s">
        <v>38</v>
      </c>
      <c r="E40" s="55" t="s">
        <v>38</v>
      </c>
      <c r="F40" s="26">
        <f>C40</f>
        <v>65</v>
      </c>
    </row>
    <row r="41" spans="1:6" ht="36.75" hidden="1" customHeight="1" x14ac:dyDescent="0.2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81" hidden="1" customHeight="1" x14ac:dyDescent="0.2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4" customHeight="1" x14ac:dyDescent="0.2">
      <c r="A43" s="9">
        <v>21081100</v>
      </c>
      <c r="B43" s="9" t="s">
        <v>24</v>
      </c>
      <c r="C43" s="55">
        <v>22</v>
      </c>
      <c r="D43" s="55" t="s">
        <v>38</v>
      </c>
      <c r="E43" s="55" t="s">
        <v>38</v>
      </c>
      <c r="F43" s="26">
        <f>C43</f>
        <v>22</v>
      </c>
    </row>
    <row r="44" spans="1:6" ht="36" hidden="1" customHeight="1" x14ac:dyDescent="0.2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x14ac:dyDescent="0.2">
      <c r="A45" s="10">
        <v>22000000</v>
      </c>
      <c r="B45" s="10" t="s">
        <v>43</v>
      </c>
      <c r="C45" s="53">
        <f>C48+C50+C51+C46+C47+C49</f>
        <v>5110</v>
      </c>
      <c r="D45" s="53" t="s">
        <v>38</v>
      </c>
      <c r="E45" s="53" t="s">
        <v>38</v>
      </c>
      <c r="F45" s="25">
        <f t="shared" ref="F45:F51" si="1">C45</f>
        <v>5110</v>
      </c>
    </row>
    <row r="46" spans="1:6" s="40" customFormat="1" ht="37.5" x14ac:dyDescent="0.2">
      <c r="A46" s="24">
        <v>22010300</v>
      </c>
      <c r="B46" s="24" t="s">
        <v>42</v>
      </c>
      <c r="C46" s="55">
        <v>55</v>
      </c>
      <c r="D46" s="55" t="s">
        <v>38</v>
      </c>
      <c r="E46" s="55" t="s">
        <v>38</v>
      </c>
      <c r="F46" s="26">
        <f t="shared" si="1"/>
        <v>55</v>
      </c>
    </row>
    <row r="47" spans="1:6" ht="20.25" x14ac:dyDescent="0.2">
      <c r="A47" s="24">
        <v>22012500</v>
      </c>
      <c r="B47" s="24" t="s">
        <v>67</v>
      </c>
      <c r="C47" s="54">
        <v>2000</v>
      </c>
      <c r="D47" s="54" t="s">
        <v>38</v>
      </c>
      <c r="E47" s="54" t="s">
        <v>38</v>
      </c>
      <c r="F47" s="29">
        <f t="shared" si="1"/>
        <v>2000</v>
      </c>
    </row>
    <row r="48" spans="1:6" s="40" customFormat="1" ht="37.5" x14ac:dyDescent="0.2">
      <c r="A48" s="24">
        <v>22012600</v>
      </c>
      <c r="B48" s="24" t="s">
        <v>74</v>
      </c>
      <c r="C48" s="54">
        <v>220</v>
      </c>
      <c r="D48" s="54" t="s">
        <v>38</v>
      </c>
      <c r="E48" s="54" t="s">
        <v>38</v>
      </c>
      <c r="F48" s="29">
        <f t="shared" si="1"/>
        <v>220</v>
      </c>
    </row>
    <row r="49" spans="1:6" s="40" customFormat="1" ht="93.75" x14ac:dyDescent="0.2">
      <c r="A49" s="24">
        <v>22012900</v>
      </c>
      <c r="B49" s="75" t="s">
        <v>75</v>
      </c>
      <c r="C49" s="54">
        <v>5</v>
      </c>
      <c r="D49" s="54" t="s">
        <v>38</v>
      </c>
      <c r="E49" s="54" t="s">
        <v>38</v>
      </c>
      <c r="F49" s="29">
        <f t="shared" si="1"/>
        <v>5</v>
      </c>
    </row>
    <row r="50" spans="1:6" s="40" customFormat="1" ht="38.25" customHeight="1" x14ac:dyDescent="0.2">
      <c r="A50" s="24">
        <v>22080400</v>
      </c>
      <c r="B50" s="76" t="s">
        <v>55</v>
      </c>
      <c r="C50" s="54">
        <v>2800</v>
      </c>
      <c r="D50" s="54" t="s">
        <v>38</v>
      </c>
      <c r="E50" s="54" t="s">
        <v>38</v>
      </c>
      <c r="F50" s="29">
        <f t="shared" si="1"/>
        <v>2800</v>
      </c>
    </row>
    <row r="51" spans="1:6" s="40" customFormat="1" ht="26.25" customHeight="1" x14ac:dyDescent="0.2">
      <c r="A51" s="24">
        <v>22090000</v>
      </c>
      <c r="B51" s="24" t="s">
        <v>11</v>
      </c>
      <c r="C51" s="54">
        <v>30</v>
      </c>
      <c r="D51" s="54" t="s">
        <v>38</v>
      </c>
      <c r="E51" s="54" t="s">
        <v>38</v>
      </c>
      <c r="F51" s="29">
        <f t="shared" si="1"/>
        <v>30</v>
      </c>
    </row>
    <row r="52" spans="1:6" ht="26.25" customHeight="1" x14ac:dyDescent="0.2">
      <c r="A52" s="10">
        <v>24000000</v>
      </c>
      <c r="B52" s="12" t="s">
        <v>12</v>
      </c>
      <c r="C52" s="53">
        <f>C53</f>
        <v>500</v>
      </c>
      <c r="D52" s="53">
        <f>D54+D55</f>
        <v>5355</v>
      </c>
      <c r="E52" s="56">
        <f>E55</f>
        <v>5000</v>
      </c>
      <c r="F52" s="25">
        <f>C52+D52</f>
        <v>5855</v>
      </c>
    </row>
    <row r="53" spans="1:6" ht="22.5" customHeight="1" x14ac:dyDescent="0.2">
      <c r="A53" s="9">
        <v>24060300</v>
      </c>
      <c r="B53" s="9" t="s">
        <v>13</v>
      </c>
      <c r="C53" s="55">
        <v>500</v>
      </c>
      <c r="D53" s="55" t="s">
        <v>38</v>
      </c>
      <c r="E53" s="55" t="s">
        <v>38</v>
      </c>
      <c r="F53" s="26">
        <f>C53</f>
        <v>500</v>
      </c>
    </row>
    <row r="54" spans="1:6" ht="60" customHeight="1" x14ac:dyDescent="0.2">
      <c r="A54" s="9">
        <v>24062100</v>
      </c>
      <c r="B54" s="13" t="s">
        <v>25</v>
      </c>
      <c r="C54" s="55" t="s">
        <v>38</v>
      </c>
      <c r="D54" s="55">
        <v>355</v>
      </c>
      <c r="E54" s="55" t="s">
        <v>38</v>
      </c>
      <c r="F54" s="26">
        <f>D54</f>
        <v>355</v>
      </c>
    </row>
    <row r="55" spans="1:6" ht="19.5" customHeight="1" x14ac:dyDescent="0.2">
      <c r="A55" s="24">
        <v>24170000</v>
      </c>
      <c r="B55" s="24" t="s">
        <v>39</v>
      </c>
      <c r="C55" s="58" t="s">
        <v>38</v>
      </c>
      <c r="D55" s="59">
        <v>5000</v>
      </c>
      <c r="E55" s="60">
        <f>D55</f>
        <v>5000</v>
      </c>
      <c r="F55" s="29">
        <f>D55</f>
        <v>5000</v>
      </c>
    </row>
    <row r="56" spans="1:6" s="17" customFormat="1" ht="22.5" customHeight="1" x14ac:dyDescent="0.2">
      <c r="A56" s="10">
        <v>25000000</v>
      </c>
      <c r="B56" s="10" t="s">
        <v>14</v>
      </c>
      <c r="C56" s="53" t="s">
        <v>38</v>
      </c>
      <c r="D56" s="61">
        <v>15101</v>
      </c>
      <c r="E56" s="53" t="s">
        <v>38</v>
      </c>
      <c r="F56" s="49">
        <f>D56</f>
        <v>15101</v>
      </c>
    </row>
    <row r="57" spans="1:6" s="17" customFormat="1" ht="22.5" customHeight="1" x14ac:dyDescent="0.2">
      <c r="A57" s="39">
        <v>30000000</v>
      </c>
      <c r="B57" s="10" t="s">
        <v>15</v>
      </c>
      <c r="C57" s="53">
        <f>C58</f>
        <v>15</v>
      </c>
      <c r="D57" s="53">
        <f>D58+D61</f>
        <v>1000</v>
      </c>
      <c r="E57" s="53">
        <f>E58+E61</f>
        <v>1000</v>
      </c>
      <c r="F57" s="25">
        <f>C57+D57</f>
        <v>1015</v>
      </c>
    </row>
    <row r="58" spans="1:6" s="17" customFormat="1" ht="22.5" customHeight="1" x14ac:dyDescent="0.2">
      <c r="A58" s="10">
        <v>31000000</v>
      </c>
      <c r="B58" s="10" t="s">
        <v>44</v>
      </c>
      <c r="C58" s="53">
        <f>C59+C60</f>
        <v>15</v>
      </c>
      <c r="D58" s="53">
        <f>D60</f>
        <v>0</v>
      </c>
      <c r="E58" s="53">
        <f>E60</f>
        <v>0</v>
      </c>
      <c r="F58" s="25">
        <f>C58+D58</f>
        <v>15</v>
      </c>
    </row>
    <row r="59" spans="1:6" ht="75" x14ac:dyDescent="0.2">
      <c r="A59" s="9">
        <v>31010200</v>
      </c>
      <c r="B59" s="22" t="s">
        <v>26</v>
      </c>
      <c r="C59" s="55">
        <v>15</v>
      </c>
      <c r="D59" s="55" t="s">
        <v>38</v>
      </c>
      <c r="E59" s="55" t="s">
        <v>38</v>
      </c>
      <c r="F59" s="26">
        <f>C59</f>
        <v>15</v>
      </c>
    </row>
    <row r="60" spans="1:6" ht="59.45" customHeight="1" x14ac:dyDescent="0.2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39" customHeight="1" x14ac:dyDescent="0.2">
      <c r="A61" s="10">
        <v>33000000</v>
      </c>
      <c r="B61" s="10" t="s">
        <v>45</v>
      </c>
      <c r="C61" s="53" t="s">
        <v>38</v>
      </c>
      <c r="D61" s="53">
        <f>D62</f>
        <v>1000</v>
      </c>
      <c r="E61" s="53">
        <f>E62</f>
        <v>1000</v>
      </c>
      <c r="F61" s="25">
        <f>D61</f>
        <v>1000</v>
      </c>
    </row>
    <row r="62" spans="1:6" ht="20.25" x14ac:dyDescent="0.3">
      <c r="A62" s="9">
        <v>33010000</v>
      </c>
      <c r="B62" s="9" t="s">
        <v>17</v>
      </c>
      <c r="C62" s="62" t="s">
        <v>38</v>
      </c>
      <c r="D62" s="55">
        <v>1000</v>
      </c>
      <c r="E62" s="55">
        <f>D62</f>
        <v>1000</v>
      </c>
      <c r="F62" s="26">
        <f>D62</f>
        <v>1000</v>
      </c>
    </row>
    <row r="63" spans="1:6" s="17" customFormat="1" ht="20.25" x14ac:dyDescent="0.2">
      <c r="A63" s="42">
        <v>50000000</v>
      </c>
      <c r="B63" s="41" t="s">
        <v>46</v>
      </c>
      <c r="C63" s="67" t="s">
        <v>38</v>
      </c>
      <c r="D63" s="68">
        <f>D64</f>
        <v>5</v>
      </c>
      <c r="E63" s="67" t="s">
        <v>38</v>
      </c>
      <c r="F63" s="28">
        <f>D63</f>
        <v>5</v>
      </c>
    </row>
    <row r="64" spans="1:6" ht="60" customHeight="1" x14ac:dyDescent="0.2">
      <c r="A64" s="24">
        <v>50110000</v>
      </c>
      <c r="B64" s="24" t="s">
        <v>18</v>
      </c>
      <c r="C64" s="69" t="s">
        <v>38</v>
      </c>
      <c r="D64" s="59">
        <v>5</v>
      </c>
      <c r="E64" s="70" t="s">
        <v>38</v>
      </c>
      <c r="F64" s="29">
        <f>D64</f>
        <v>5</v>
      </c>
    </row>
    <row r="65" spans="1:6" s="17" customFormat="1" ht="23.25" customHeight="1" x14ac:dyDescent="0.2">
      <c r="A65" s="16"/>
      <c r="B65" s="16" t="s">
        <v>79</v>
      </c>
      <c r="C65" s="78">
        <f>C10+C38+C57</f>
        <v>440277</v>
      </c>
      <c r="D65" s="78">
        <f>D10+D38+D57+D63</f>
        <v>21681</v>
      </c>
      <c r="E65" s="78">
        <f>E38+E57</f>
        <v>6000</v>
      </c>
      <c r="F65" s="30">
        <f>C65+D65</f>
        <v>461958</v>
      </c>
    </row>
    <row r="66" spans="1:6" ht="20.25" x14ac:dyDescent="0.2">
      <c r="A66" s="39">
        <v>40000000</v>
      </c>
      <c r="B66" s="11" t="s">
        <v>47</v>
      </c>
      <c r="C66" s="63">
        <f>C67</f>
        <v>134575</v>
      </c>
      <c r="D66" s="64">
        <f>D67</f>
        <v>0</v>
      </c>
      <c r="E66" s="64">
        <f>E67</f>
        <v>0</v>
      </c>
      <c r="F66" s="37">
        <f>C66+D66</f>
        <v>134575</v>
      </c>
    </row>
    <row r="67" spans="1:6" ht="23.25" customHeight="1" x14ac:dyDescent="0.2">
      <c r="A67" s="10">
        <v>41000000</v>
      </c>
      <c r="B67" s="10" t="s">
        <v>29</v>
      </c>
      <c r="C67" s="63">
        <f>C70+C68</f>
        <v>134575</v>
      </c>
      <c r="D67" s="63">
        <f>D70</f>
        <v>0</v>
      </c>
      <c r="E67" s="64">
        <f>E70</f>
        <v>0</v>
      </c>
      <c r="F67" s="37">
        <f>C67+D67</f>
        <v>134575</v>
      </c>
    </row>
    <row r="68" spans="1:6" ht="0.75" hidden="1" customHeight="1" x14ac:dyDescent="0.2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 x14ac:dyDescent="0.2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18.75" x14ac:dyDescent="0.2">
      <c r="A70" s="33">
        <v>41030000</v>
      </c>
      <c r="B70" s="33" t="s">
        <v>30</v>
      </c>
      <c r="C70" s="64">
        <f>C72+C73+C75+C76+C77+C78</f>
        <v>134575</v>
      </c>
      <c r="D70" s="64">
        <f>D71</f>
        <v>0</v>
      </c>
      <c r="E70" s="64">
        <f>E71</f>
        <v>0</v>
      </c>
      <c r="F70" s="37">
        <f>C70+D70</f>
        <v>134575</v>
      </c>
    </row>
    <row r="71" spans="1:6" ht="18.75" hidden="1" x14ac:dyDescent="0.2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75" hidden="1" x14ac:dyDescent="0.2">
      <c r="A72" s="19">
        <v>41030600</v>
      </c>
      <c r="B72" s="19" t="s">
        <v>31</v>
      </c>
      <c r="C72" s="66"/>
      <c r="D72" s="66" t="s">
        <v>38</v>
      </c>
      <c r="E72" s="66" t="s">
        <v>38</v>
      </c>
      <c r="F72" s="38">
        <f t="shared" ref="F72:F78" si="2">C72</f>
        <v>0</v>
      </c>
    </row>
    <row r="73" spans="1:6" ht="93.75" hidden="1" x14ac:dyDescent="0.2">
      <c r="A73" s="77">
        <v>41030800</v>
      </c>
      <c r="B73" s="27" t="s">
        <v>32</v>
      </c>
      <c r="C73" s="66"/>
      <c r="D73" s="66" t="s">
        <v>38</v>
      </c>
      <c r="E73" s="66" t="s">
        <v>38</v>
      </c>
      <c r="F73" s="38">
        <f t="shared" si="2"/>
        <v>0</v>
      </c>
    </row>
    <row r="74" spans="1:6" ht="150" hidden="1" x14ac:dyDescent="0.3">
      <c r="A74" s="79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56.25" hidden="1" x14ac:dyDescent="0.2">
      <c r="A75" s="13">
        <v>41031000</v>
      </c>
      <c r="B75" s="9" t="s">
        <v>33</v>
      </c>
      <c r="C75" s="66"/>
      <c r="D75" s="66" t="s">
        <v>38</v>
      </c>
      <c r="E75" s="66" t="s">
        <v>38</v>
      </c>
      <c r="F75" s="38">
        <f t="shared" si="2"/>
        <v>0</v>
      </c>
    </row>
    <row r="76" spans="1:6" ht="18.75" x14ac:dyDescent="0.2">
      <c r="A76" s="19">
        <v>41033900</v>
      </c>
      <c r="B76" s="19" t="s">
        <v>66</v>
      </c>
      <c r="C76" s="66">
        <v>73469.399999999994</v>
      </c>
      <c r="D76" s="66" t="s">
        <v>38</v>
      </c>
      <c r="E76" s="66" t="s">
        <v>38</v>
      </c>
      <c r="F76" s="38">
        <f t="shared" si="2"/>
        <v>73469.399999999994</v>
      </c>
    </row>
    <row r="77" spans="1:6" ht="112.5" hidden="1" x14ac:dyDescent="0.2">
      <c r="A77" s="13">
        <v>41035800</v>
      </c>
      <c r="B77" s="32" t="s">
        <v>73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18.75" x14ac:dyDescent="0.2">
      <c r="A78" s="13">
        <v>41034200</v>
      </c>
      <c r="B78" s="32" t="s">
        <v>76</v>
      </c>
      <c r="C78" s="66">
        <v>61105.599999999999</v>
      </c>
      <c r="D78" s="66"/>
      <c r="E78" s="66"/>
      <c r="F78" s="38">
        <f t="shared" si="2"/>
        <v>61105.599999999999</v>
      </c>
    </row>
    <row r="79" spans="1:6" s="46" customFormat="1" ht="20.25" x14ac:dyDescent="0.3">
      <c r="A79" s="43"/>
      <c r="B79" s="44" t="s">
        <v>80</v>
      </c>
      <c r="C79" s="71">
        <f>C65+C66</f>
        <v>574852</v>
      </c>
      <c r="D79" s="71">
        <f t="shared" ref="D79:E79" si="3">D65+D66</f>
        <v>21681</v>
      </c>
      <c r="E79" s="71">
        <f t="shared" si="3"/>
        <v>6000</v>
      </c>
      <c r="F79" s="45">
        <f>C79+D79</f>
        <v>596533</v>
      </c>
    </row>
    <row r="80" spans="1:6" s="23" customFormat="1" ht="18.75" x14ac:dyDescent="0.2">
      <c r="A80" s="34"/>
      <c r="B80" s="35" t="s">
        <v>77</v>
      </c>
      <c r="C80" s="72"/>
      <c r="D80" s="73"/>
      <c r="E80" s="73"/>
      <c r="F80" s="36">
        <v>32057.7</v>
      </c>
    </row>
    <row r="81" spans="1:50" s="21" customFormat="1" ht="21" customHeight="1" x14ac:dyDescent="0.3"/>
    <row r="82" spans="1:50" ht="15.75" x14ac:dyDescent="0.25">
      <c r="A82" s="5"/>
      <c r="B82" s="6" t="s">
        <v>81</v>
      </c>
      <c r="C82" s="6"/>
      <c r="D82" s="6"/>
      <c r="E82" s="6" t="s">
        <v>27</v>
      </c>
      <c r="F82" s="6"/>
    </row>
    <row r="83" spans="1:50" s="7" customFormat="1" ht="18.75" x14ac:dyDescent="0.3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 x14ac:dyDescent="0.25">
      <c r="A84" s="5"/>
      <c r="B84" s="6"/>
      <c r="C84" s="6"/>
      <c r="D84" s="6"/>
      <c r="E84" s="6"/>
      <c r="F84" s="6"/>
    </row>
    <row r="85" spans="1:50" ht="15.75" x14ac:dyDescent="0.25">
      <c r="A85" s="5"/>
      <c r="B85" s="6"/>
      <c r="C85" s="6"/>
      <c r="D85" s="6"/>
      <c r="E85" s="6"/>
      <c r="F85" s="6"/>
    </row>
    <row r="86" spans="1:50" ht="15.75" x14ac:dyDescent="0.25">
      <c r="A86" s="5"/>
      <c r="B86" s="6"/>
      <c r="C86" s="6"/>
      <c r="D86" s="6"/>
      <c r="E86" s="6"/>
      <c r="F86" s="6"/>
    </row>
    <row r="87" spans="1:50" ht="15.75" x14ac:dyDescent="0.25">
      <c r="A87" s="5"/>
      <c r="B87" s="6"/>
      <c r="C87" s="6"/>
      <c r="D87" s="6"/>
      <c r="E87" s="6"/>
      <c r="F87" s="6"/>
    </row>
    <row r="88" spans="1:50" ht="15.75" x14ac:dyDescent="0.25">
      <c r="A88" s="5"/>
      <c r="B88" s="6"/>
      <c r="C88" s="6"/>
      <c r="D88" s="6"/>
      <c r="E88" s="6"/>
      <c r="F88" s="6"/>
    </row>
    <row r="89" spans="1:50" ht="15.75" x14ac:dyDescent="0.25">
      <c r="A89" s="5"/>
      <c r="B89" s="6"/>
      <c r="C89" s="6"/>
      <c r="D89" s="6"/>
      <c r="E89" s="6"/>
      <c r="F89" s="6"/>
    </row>
    <row r="90" spans="1:50" ht="15.75" x14ac:dyDescent="0.25">
      <c r="A90" s="5"/>
      <c r="B90" s="6"/>
      <c r="C90" s="6"/>
      <c r="D90" s="6"/>
      <c r="E90" s="6"/>
      <c r="F90" s="6"/>
    </row>
    <row r="91" spans="1:50" ht="13.5" x14ac:dyDescent="0.25">
      <c r="A91" s="4"/>
    </row>
    <row r="95" spans="1:50" x14ac:dyDescent="0.2">
      <c r="A95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5"/>
  <sheetViews>
    <sheetView view="pageBreakPreview" topLeftCell="A56" zoomScale="75" zoomScaleSheetLayoutView="75" workbookViewId="0">
      <selection activeCell="C72" sqref="C72:C77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1.5703125" bestFit="1" customWidth="1"/>
  </cols>
  <sheetData>
    <row r="1" spans="1:6" ht="18" x14ac:dyDescent="0.25">
      <c r="A1" s="2"/>
      <c r="B1" s="74"/>
      <c r="D1" s="104" t="s">
        <v>83</v>
      </c>
      <c r="E1" s="105"/>
      <c r="F1" s="105"/>
    </row>
    <row r="2" spans="1:6" x14ac:dyDescent="0.2">
      <c r="A2" s="3"/>
      <c r="D2" s="106" t="s">
        <v>82</v>
      </c>
      <c r="E2" s="106"/>
      <c r="F2" s="106"/>
    </row>
    <row r="3" spans="1:6" x14ac:dyDescent="0.2">
      <c r="A3" s="3"/>
      <c r="D3" s="83" t="s">
        <v>89</v>
      </c>
      <c r="E3" s="18"/>
    </row>
    <row r="4" spans="1:6" ht="20.25" x14ac:dyDescent="0.3">
      <c r="A4" s="107" t="s">
        <v>88</v>
      </c>
      <c r="B4" s="107"/>
      <c r="C4" s="107"/>
      <c r="D4" s="107"/>
      <c r="E4" s="107"/>
      <c r="F4" s="107"/>
    </row>
    <row r="5" spans="1:6" ht="18.75" x14ac:dyDescent="0.3">
      <c r="A5" s="8"/>
      <c r="B5" s="7"/>
      <c r="C5" s="7"/>
      <c r="D5" s="7"/>
      <c r="E5" s="7"/>
      <c r="F5" s="8" t="s">
        <v>19</v>
      </c>
    </row>
    <row r="6" spans="1:6" ht="18.75" x14ac:dyDescent="0.2">
      <c r="A6" s="108" t="s">
        <v>3</v>
      </c>
      <c r="B6" s="108" t="s">
        <v>4</v>
      </c>
      <c r="C6" s="108" t="s">
        <v>1</v>
      </c>
      <c r="D6" s="108" t="s">
        <v>2</v>
      </c>
      <c r="E6" s="108"/>
      <c r="F6" s="108" t="s">
        <v>0</v>
      </c>
    </row>
    <row r="7" spans="1:6" ht="56.25" x14ac:dyDescent="0.2">
      <c r="A7" s="109"/>
      <c r="B7" s="108"/>
      <c r="C7" s="108"/>
      <c r="D7" s="82" t="s">
        <v>0</v>
      </c>
      <c r="E7" s="82" t="s">
        <v>5</v>
      </c>
      <c r="F7" s="108"/>
    </row>
    <row r="8" spans="1:6" ht="15.75" customHeight="1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 t="s">
        <v>6</v>
      </c>
    </row>
    <row r="9" spans="1:6" x14ac:dyDescent="0.2">
      <c r="A9" s="108"/>
      <c r="B9" s="108"/>
      <c r="C9" s="108"/>
      <c r="D9" s="108"/>
      <c r="E9" s="108"/>
      <c r="F9" s="108"/>
    </row>
    <row r="10" spans="1:6" ht="20.25" hidden="1" x14ac:dyDescent="0.2">
      <c r="A10" s="39">
        <v>10000000</v>
      </c>
      <c r="B10" s="11" t="s">
        <v>7</v>
      </c>
      <c r="C10" s="53">
        <f>C11+C16+C18+C35</f>
        <v>0</v>
      </c>
      <c r="D10" s="53">
        <f>D35</f>
        <v>0</v>
      </c>
      <c r="E10" s="53" t="s">
        <v>38</v>
      </c>
      <c r="F10" s="25">
        <f>C10</f>
        <v>0</v>
      </c>
    </row>
    <row r="11" spans="1:6" hidden="1" x14ac:dyDescent="0.2">
      <c r="A11" s="112">
        <v>11000000</v>
      </c>
      <c r="B11" s="112" t="s">
        <v>53</v>
      </c>
      <c r="C11" s="114">
        <f>C13+C14</f>
        <v>0</v>
      </c>
      <c r="D11" s="114" t="s">
        <v>38</v>
      </c>
      <c r="E11" s="114" t="s">
        <v>38</v>
      </c>
      <c r="F11" s="110">
        <f>C11</f>
        <v>0</v>
      </c>
    </row>
    <row r="12" spans="1:6" hidden="1" x14ac:dyDescent="0.2">
      <c r="A12" s="113"/>
      <c r="B12" s="112"/>
      <c r="C12" s="114"/>
      <c r="D12" s="114"/>
      <c r="E12" s="114"/>
      <c r="F12" s="111"/>
    </row>
    <row r="13" spans="1:6" s="40" customFormat="1" ht="20.25" hidden="1" x14ac:dyDescent="0.2">
      <c r="A13" s="24">
        <v>11010000</v>
      </c>
      <c r="B13" s="24" t="s">
        <v>71</v>
      </c>
      <c r="C13" s="54"/>
      <c r="D13" s="54" t="s">
        <v>38</v>
      </c>
      <c r="E13" s="54" t="s">
        <v>38</v>
      </c>
      <c r="F13" s="29">
        <f t="shared" ref="F13:F32" si="0">C13</f>
        <v>0</v>
      </c>
    </row>
    <row r="14" spans="1:6" ht="20.25" hidden="1" x14ac:dyDescent="0.2">
      <c r="A14" s="10">
        <v>11020000</v>
      </c>
      <c r="B14" s="10" t="s">
        <v>8</v>
      </c>
      <c r="C14" s="53">
        <f>C15</f>
        <v>0</v>
      </c>
      <c r="D14" s="53" t="s">
        <v>38</v>
      </c>
      <c r="E14" s="53" t="s">
        <v>38</v>
      </c>
      <c r="F14" s="30">
        <f t="shared" si="0"/>
        <v>0</v>
      </c>
    </row>
    <row r="15" spans="1:6" ht="37.5" hidden="1" x14ac:dyDescent="0.2">
      <c r="A15" s="9">
        <v>11020200</v>
      </c>
      <c r="B15" s="9" t="s">
        <v>28</v>
      </c>
      <c r="C15" s="55"/>
      <c r="D15" s="55" t="s">
        <v>38</v>
      </c>
      <c r="E15" s="55" t="s">
        <v>38</v>
      </c>
      <c r="F15" s="29">
        <f t="shared" si="0"/>
        <v>0</v>
      </c>
    </row>
    <row r="16" spans="1:6" ht="20.25" hidden="1" x14ac:dyDescent="0.2">
      <c r="A16" s="52">
        <v>14000000</v>
      </c>
      <c r="B16" s="51" t="s">
        <v>51</v>
      </c>
      <c r="C16" s="57">
        <f>C17</f>
        <v>0</v>
      </c>
      <c r="D16" s="56" t="s">
        <v>38</v>
      </c>
      <c r="E16" s="56" t="s">
        <v>38</v>
      </c>
      <c r="F16" s="30">
        <f t="shared" si="0"/>
        <v>0</v>
      </c>
    </row>
    <row r="17" spans="1:6" ht="37.5" hidden="1" x14ac:dyDescent="0.2">
      <c r="A17" s="50">
        <v>14040000</v>
      </c>
      <c r="B17" s="50" t="s">
        <v>72</v>
      </c>
      <c r="C17" s="55"/>
      <c r="D17" s="55" t="s">
        <v>38</v>
      </c>
      <c r="E17" s="55" t="s">
        <v>38</v>
      </c>
      <c r="F17" s="26">
        <f t="shared" si="0"/>
        <v>0</v>
      </c>
    </row>
    <row r="18" spans="1:6" s="17" customFormat="1" ht="20.25" hidden="1" x14ac:dyDescent="0.2">
      <c r="A18" s="16">
        <v>18000000</v>
      </c>
      <c r="B18" s="10" t="s">
        <v>52</v>
      </c>
      <c r="C18" s="53">
        <f>C19+C34+C33</f>
        <v>0</v>
      </c>
      <c r="D18" s="53" t="s">
        <v>38</v>
      </c>
      <c r="E18" s="53" t="s">
        <v>38</v>
      </c>
      <c r="F18" s="30">
        <f t="shared" si="0"/>
        <v>0</v>
      </c>
    </row>
    <row r="19" spans="1:6" ht="20.25" hidden="1" x14ac:dyDescent="0.2">
      <c r="A19" s="10">
        <v>18010000</v>
      </c>
      <c r="B19" s="10" t="s">
        <v>50</v>
      </c>
      <c r="C19" s="53">
        <f>C20+C25+C30</f>
        <v>0</v>
      </c>
      <c r="D19" s="53" t="s">
        <v>38</v>
      </c>
      <c r="E19" s="53" t="s">
        <v>38</v>
      </c>
      <c r="F19" s="30">
        <f t="shared" si="0"/>
        <v>0</v>
      </c>
    </row>
    <row r="20" spans="1:6" ht="20.25" hidden="1" x14ac:dyDescent="0.2">
      <c r="A20" s="10"/>
      <c r="B20" s="16" t="s">
        <v>68</v>
      </c>
      <c r="C20" s="53">
        <f>SUM(C21:C24)</f>
        <v>0</v>
      </c>
      <c r="D20" s="53"/>
      <c r="E20" s="53"/>
      <c r="F20" s="30">
        <f t="shared" si="0"/>
        <v>0</v>
      </c>
    </row>
    <row r="21" spans="1:6" s="40" customFormat="1" ht="56.25" hidden="1" x14ac:dyDescent="0.2">
      <c r="A21" s="9">
        <v>18010100</v>
      </c>
      <c r="B21" s="9" t="s">
        <v>56</v>
      </c>
      <c r="C21" s="55"/>
      <c r="D21" s="55" t="s">
        <v>38</v>
      </c>
      <c r="E21" s="55" t="s">
        <v>38</v>
      </c>
      <c r="F21" s="29">
        <f t="shared" si="0"/>
        <v>0</v>
      </c>
    </row>
    <row r="22" spans="1:6" s="40" customFormat="1" ht="56.25" hidden="1" x14ac:dyDescent="0.2">
      <c r="A22" s="9">
        <v>18010200</v>
      </c>
      <c r="B22" s="9" t="s">
        <v>57</v>
      </c>
      <c r="C22" s="55"/>
      <c r="D22" s="55" t="s">
        <v>38</v>
      </c>
      <c r="E22" s="55" t="s">
        <v>38</v>
      </c>
      <c r="F22" s="29">
        <f t="shared" si="0"/>
        <v>0</v>
      </c>
    </row>
    <row r="23" spans="1:6" s="40" customFormat="1" ht="56.25" hidden="1" x14ac:dyDescent="0.2">
      <c r="A23" s="9">
        <v>18010300</v>
      </c>
      <c r="B23" s="9" t="s">
        <v>58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56.25" hidden="1" x14ac:dyDescent="0.2">
      <c r="A24" s="9">
        <v>18010400</v>
      </c>
      <c r="B24" s="9" t="s">
        <v>59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20.25" hidden="1" x14ac:dyDescent="0.2">
      <c r="A25" s="9"/>
      <c r="B25" s="16" t="s">
        <v>69</v>
      </c>
      <c r="C25" s="56">
        <f>SUM(C26:C29)</f>
        <v>0</v>
      </c>
      <c r="D25" s="56"/>
      <c r="E25" s="56"/>
      <c r="F25" s="30">
        <f>C25</f>
        <v>0</v>
      </c>
    </row>
    <row r="26" spans="1:6" s="40" customFormat="1" ht="20.25" hidden="1" x14ac:dyDescent="0.2">
      <c r="A26" s="9">
        <v>18010500</v>
      </c>
      <c r="B26" s="9" t="s">
        <v>60</v>
      </c>
      <c r="C26" s="55"/>
      <c r="D26" s="55" t="s">
        <v>38</v>
      </c>
      <c r="E26" s="55" t="s">
        <v>38</v>
      </c>
      <c r="F26" s="29">
        <f t="shared" si="0"/>
        <v>0</v>
      </c>
    </row>
    <row r="27" spans="1:6" s="40" customFormat="1" ht="20.25" hidden="1" x14ac:dyDescent="0.2">
      <c r="A27" s="9">
        <v>18010600</v>
      </c>
      <c r="B27" s="9" t="s">
        <v>61</v>
      </c>
      <c r="C27" s="55"/>
      <c r="D27" s="55" t="s">
        <v>38</v>
      </c>
      <c r="E27" s="55" t="s">
        <v>38</v>
      </c>
      <c r="F27" s="29">
        <f t="shared" si="0"/>
        <v>0</v>
      </c>
    </row>
    <row r="28" spans="1:6" s="40" customFormat="1" ht="20.25" hidden="1" x14ac:dyDescent="0.2">
      <c r="A28" s="9">
        <v>18010700</v>
      </c>
      <c r="B28" s="9" t="s">
        <v>62</v>
      </c>
      <c r="C28" s="55"/>
      <c r="D28" s="55" t="s">
        <v>38</v>
      </c>
      <c r="E28" s="55" t="s">
        <v>38</v>
      </c>
      <c r="F28" s="29">
        <f t="shared" si="0"/>
        <v>0</v>
      </c>
    </row>
    <row r="29" spans="1:6" s="40" customFormat="1" ht="20.25" hidden="1" x14ac:dyDescent="0.2">
      <c r="A29" s="9">
        <v>18010900</v>
      </c>
      <c r="B29" s="9" t="s">
        <v>63</v>
      </c>
      <c r="C29" s="55"/>
      <c r="D29" s="55" t="s">
        <v>38</v>
      </c>
      <c r="E29" s="55" t="s">
        <v>38</v>
      </c>
      <c r="F29" s="29">
        <f t="shared" si="0"/>
        <v>0</v>
      </c>
    </row>
    <row r="30" spans="1:6" s="40" customFormat="1" ht="20.25" hidden="1" x14ac:dyDescent="0.2">
      <c r="A30" s="9"/>
      <c r="B30" s="16" t="s">
        <v>70</v>
      </c>
      <c r="C30" s="56">
        <f>SUM(C31:C32)</f>
        <v>0</v>
      </c>
      <c r="D30" s="56"/>
      <c r="E30" s="56"/>
      <c r="F30" s="30">
        <f>C30</f>
        <v>0</v>
      </c>
    </row>
    <row r="31" spans="1:6" s="40" customFormat="1" ht="20.25" hidden="1" x14ac:dyDescent="0.2">
      <c r="A31" s="9">
        <v>18011000</v>
      </c>
      <c r="B31" s="9" t="s">
        <v>64</v>
      </c>
      <c r="C31" s="55"/>
      <c r="D31" s="55" t="s">
        <v>38</v>
      </c>
      <c r="E31" s="55" t="s">
        <v>38</v>
      </c>
      <c r="F31" s="29">
        <f t="shared" si="0"/>
        <v>0</v>
      </c>
    </row>
    <row r="32" spans="1:6" s="40" customFormat="1" ht="20.25" hidden="1" x14ac:dyDescent="0.2">
      <c r="A32" s="9">
        <v>18011100</v>
      </c>
      <c r="B32" s="9" t="s">
        <v>65</v>
      </c>
      <c r="C32" s="55"/>
      <c r="D32" s="55" t="s">
        <v>38</v>
      </c>
      <c r="E32" s="55" t="s">
        <v>38</v>
      </c>
      <c r="F32" s="29">
        <f t="shared" si="0"/>
        <v>0</v>
      </c>
    </row>
    <row r="33" spans="1:6" ht="20.25" hidden="1" x14ac:dyDescent="0.2">
      <c r="A33" s="16">
        <v>18030000</v>
      </c>
      <c r="B33" s="16" t="s">
        <v>54</v>
      </c>
      <c r="C33" s="56"/>
      <c r="D33" s="56" t="s">
        <v>38</v>
      </c>
      <c r="E33" s="56" t="s">
        <v>38</v>
      </c>
      <c r="F33" s="30">
        <f>C33</f>
        <v>0</v>
      </c>
    </row>
    <row r="34" spans="1:6" s="17" customFormat="1" ht="20.25" hidden="1" x14ac:dyDescent="0.2">
      <c r="A34" s="10">
        <v>18050000</v>
      </c>
      <c r="B34" s="10" t="s">
        <v>34</v>
      </c>
      <c r="C34" s="53"/>
      <c r="D34" s="53" t="s">
        <v>38</v>
      </c>
      <c r="E34" s="53" t="str">
        <f>D34</f>
        <v>х</v>
      </c>
      <c r="F34" s="25">
        <f>C34</f>
        <v>0</v>
      </c>
    </row>
    <row r="35" spans="1:6" ht="20.25" hidden="1" x14ac:dyDescent="0.2">
      <c r="A35" s="16">
        <v>19000000</v>
      </c>
      <c r="B35" s="16" t="s">
        <v>35</v>
      </c>
      <c r="C35" s="56">
        <f>C36</f>
        <v>0</v>
      </c>
      <c r="D35" s="56">
        <f>D36</f>
        <v>0</v>
      </c>
      <c r="E35" s="56" t="s">
        <v>38</v>
      </c>
      <c r="F35" s="30">
        <f>C35</f>
        <v>0</v>
      </c>
    </row>
    <row r="36" spans="1:6" ht="20.25" hidden="1" x14ac:dyDescent="0.2">
      <c r="A36" s="9">
        <v>19010000</v>
      </c>
      <c r="B36" s="9" t="s">
        <v>36</v>
      </c>
      <c r="C36" s="55"/>
      <c r="D36" s="55"/>
      <c r="E36" s="55" t="s">
        <v>38</v>
      </c>
      <c r="F36" s="26">
        <f>C36</f>
        <v>0</v>
      </c>
    </row>
    <row r="37" spans="1:6" ht="20.25" hidden="1" x14ac:dyDescent="0.2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0.25" x14ac:dyDescent="0.2">
      <c r="A38" s="39">
        <v>20000000</v>
      </c>
      <c r="B38" s="11" t="s">
        <v>9</v>
      </c>
      <c r="C38" s="53">
        <f>C39+C45+C52</f>
        <v>0</v>
      </c>
      <c r="D38" s="53">
        <f>D52+D56</f>
        <v>600.20000000000005</v>
      </c>
      <c r="E38" s="53">
        <f>E52</f>
        <v>0</v>
      </c>
      <c r="F38" s="25">
        <f>C38+D38</f>
        <v>600.20000000000005</v>
      </c>
    </row>
    <row r="39" spans="1:6" ht="20.25" hidden="1" x14ac:dyDescent="0.2">
      <c r="A39" s="10">
        <v>21000000</v>
      </c>
      <c r="B39" s="14" t="s">
        <v>10</v>
      </c>
      <c r="C39" s="53">
        <f>C40+C41+C42+C43</f>
        <v>0</v>
      </c>
      <c r="D39" s="53" t="s">
        <v>38</v>
      </c>
      <c r="E39" s="53" t="s">
        <v>38</v>
      </c>
      <c r="F39" s="30">
        <f>C39</f>
        <v>0</v>
      </c>
    </row>
    <row r="40" spans="1:6" s="15" customFormat="1" ht="56.25" hidden="1" x14ac:dyDescent="0.2">
      <c r="A40" s="9">
        <v>21010300</v>
      </c>
      <c r="B40" s="13" t="s">
        <v>20</v>
      </c>
      <c r="C40" s="55"/>
      <c r="D40" s="55" t="s">
        <v>38</v>
      </c>
      <c r="E40" s="55" t="s">
        <v>38</v>
      </c>
      <c r="F40" s="26">
        <f>C40</f>
        <v>0</v>
      </c>
    </row>
    <row r="41" spans="1:6" ht="37.5" hidden="1" x14ac:dyDescent="0.2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75" hidden="1" x14ac:dyDescent="0.2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0.25" hidden="1" x14ac:dyDescent="0.2">
      <c r="A43" s="9">
        <v>21081100</v>
      </c>
      <c r="B43" s="9" t="s">
        <v>24</v>
      </c>
      <c r="C43" s="55"/>
      <c r="D43" s="55" t="s">
        <v>38</v>
      </c>
      <c r="E43" s="55" t="s">
        <v>38</v>
      </c>
      <c r="F43" s="26">
        <f>C43</f>
        <v>0</v>
      </c>
    </row>
    <row r="44" spans="1:6" ht="37.5" hidden="1" x14ac:dyDescent="0.2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hidden="1" x14ac:dyDescent="0.2">
      <c r="A45" s="10">
        <v>22000000</v>
      </c>
      <c r="B45" s="10" t="s">
        <v>43</v>
      </c>
      <c r="C45" s="53">
        <f>C48+C50+C51+C46+C47+C49</f>
        <v>0</v>
      </c>
      <c r="D45" s="53" t="s">
        <v>38</v>
      </c>
      <c r="E45" s="53" t="s">
        <v>38</v>
      </c>
      <c r="F45" s="25">
        <f t="shared" ref="F45:F51" si="1">C45</f>
        <v>0</v>
      </c>
    </row>
    <row r="46" spans="1:6" s="40" customFormat="1" ht="37.5" hidden="1" x14ac:dyDescent="0.2">
      <c r="A46" s="24">
        <v>22010300</v>
      </c>
      <c r="B46" s="24" t="s">
        <v>42</v>
      </c>
      <c r="C46" s="55"/>
      <c r="D46" s="55" t="s">
        <v>38</v>
      </c>
      <c r="E46" s="55" t="s">
        <v>38</v>
      </c>
      <c r="F46" s="26">
        <f t="shared" si="1"/>
        <v>0</v>
      </c>
    </row>
    <row r="47" spans="1:6" ht="20.25" hidden="1" x14ac:dyDescent="0.2">
      <c r="A47" s="24">
        <v>22012500</v>
      </c>
      <c r="B47" s="24" t="s">
        <v>67</v>
      </c>
      <c r="C47" s="54"/>
      <c r="D47" s="54" t="s">
        <v>38</v>
      </c>
      <c r="E47" s="54" t="s">
        <v>38</v>
      </c>
      <c r="F47" s="29">
        <f t="shared" si="1"/>
        <v>0</v>
      </c>
    </row>
    <row r="48" spans="1:6" s="40" customFormat="1" ht="37.5" hidden="1" x14ac:dyDescent="0.2">
      <c r="A48" s="24">
        <v>22012600</v>
      </c>
      <c r="B48" s="24" t="s">
        <v>74</v>
      </c>
      <c r="C48" s="54"/>
      <c r="D48" s="54" t="s">
        <v>38</v>
      </c>
      <c r="E48" s="54" t="s">
        <v>38</v>
      </c>
      <c r="F48" s="29">
        <f t="shared" si="1"/>
        <v>0</v>
      </c>
    </row>
    <row r="49" spans="1:6" s="40" customFormat="1" ht="93.75" hidden="1" x14ac:dyDescent="0.2">
      <c r="A49" s="24">
        <v>22012900</v>
      </c>
      <c r="B49" s="75" t="s">
        <v>75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56.25" hidden="1" x14ac:dyDescent="0.2">
      <c r="A50" s="24">
        <v>22080400</v>
      </c>
      <c r="B50" s="76" t="s">
        <v>55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20.25" hidden="1" x14ac:dyDescent="0.2">
      <c r="A51" s="24">
        <v>22090000</v>
      </c>
      <c r="B51" s="24" t="s">
        <v>11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ht="20.25" hidden="1" x14ac:dyDescent="0.2">
      <c r="A52" s="10">
        <v>24000000</v>
      </c>
      <c r="B52" s="12" t="s">
        <v>12</v>
      </c>
      <c r="C52" s="53">
        <f>C53</f>
        <v>0</v>
      </c>
      <c r="D52" s="53">
        <f>D54+D55</f>
        <v>0</v>
      </c>
      <c r="E52" s="56">
        <f>E55</f>
        <v>0</v>
      </c>
      <c r="F52" s="25">
        <f>C52+D52</f>
        <v>0</v>
      </c>
    </row>
    <row r="53" spans="1:6" ht="20.25" hidden="1" x14ac:dyDescent="0.2">
      <c r="A53" s="9">
        <v>24060300</v>
      </c>
      <c r="B53" s="9" t="s">
        <v>13</v>
      </c>
      <c r="C53" s="55"/>
      <c r="D53" s="55" t="s">
        <v>38</v>
      </c>
      <c r="E53" s="55" t="s">
        <v>38</v>
      </c>
      <c r="F53" s="26">
        <f>C53</f>
        <v>0</v>
      </c>
    </row>
    <row r="54" spans="1:6" ht="56.25" hidden="1" x14ac:dyDescent="0.2">
      <c r="A54" s="9">
        <v>24062100</v>
      </c>
      <c r="B54" s="13" t="s">
        <v>25</v>
      </c>
      <c r="C54" s="55" t="s">
        <v>38</v>
      </c>
      <c r="D54" s="55"/>
      <c r="E54" s="55" t="s">
        <v>38</v>
      </c>
      <c r="F54" s="26">
        <f>D54</f>
        <v>0</v>
      </c>
    </row>
    <row r="55" spans="1:6" ht="37.5" hidden="1" x14ac:dyDescent="0.2">
      <c r="A55" s="24">
        <v>24170000</v>
      </c>
      <c r="B55" s="24" t="s">
        <v>39</v>
      </c>
      <c r="C55" s="58" t="s">
        <v>38</v>
      </c>
      <c r="D55" s="59"/>
      <c r="E55" s="60">
        <f>D55</f>
        <v>0</v>
      </c>
      <c r="F55" s="29">
        <f>D55</f>
        <v>0</v>
      </c>
    </row>
    <row r="56" spans="1:6" s="17" customFormat="1" ht="20.25" x14ac:dyDescent="0.2">
      <c r="A56" s="10">
        <v>25000000</v>
      </c>
      <c r="B56" s="10" t="s">
        <v>14</v>
      </c>
      <c r="C56" s="53" t="s">
        <v>38</v>
      </c>
      <c r="D56" s="53">
        <v>600.20000000000005</v>
      </c>
      <c r="E56" s="53" t="s">
        <v>38</v>
      </c>
      <c r="F56" s="25">
        <f>D56</f>
        <v>600.20000000000005</v>
      </c>
    </row>
    <row r="57" spans="1:6" s="17" customFormat="1" ht="20.25" hidden="1" x14ac:dyDescent="0.2">
      <c r="A57" s="39">
        <v>30000000</v>
      </c>
      <c r="B57" s="10" t="s">
        <v>15</v>
      </c>
      <c r="C57" s="53">
        <f>C58</f>
        <v>0</v>
      </c>
      <c r="D57" s="53">
        <f>D58+D61</f>
        <v>0</v>
      </c>
      <c r="E57" s="53">
        <f>E58+E61</f>
        <v>0</v>
      </c>
      <c r="F57" s="25">
        <f>C57+D57</f>
        <v>0</v>
      </c>
    </row>
    <row r="58" spans="1:6" s="17" customFormat="1" ht="20.25" hidden="1" x14ac:dyDescent="0.2">
      <c r="A58" s="10">
        <v>31000000</v>
      </c>
      <c r="B58" s="10" t="s">
        <v>44</v>
      </c>
      <c r="C58" s="53">
        <f>C59+C60</f>
        <v>0</v>
      </c>
      <c r="D58" s="53">
        <f>D60</f>
        <v>0</v>
      </c>
      <c r="E58" s="53">
        <f>E60</f>
        <v>0</v>
      </c>
      <c r="F58" s="25">
        <f>C58+D58</f>
        <v>0</v>
      </c>
    </row>
    <row r="59" spans="1:6" ht="75" hidden="1" x14ac:dyDescent="0.2">
      <c r="A59" s="9">
        <v>31010200</v>
      </c>
      <c r="B59" s="22" t="s">
        <v>26</v>
      </c>
      <c r="C59" s="55"/>
      <c r="D59" s="55" t="s">
        <v>38</v>
      </c>
      <c r="E59" s="55" t="s">
        <v>38</v>
      </c>
      <c r="F59" s="26">
        <f>C59</f>
        <v>0</v>
      </c>
    </row>
    <row r="60" spans="1:6" ht="56.25" hidden="1" x14ac:dyDescent="0.2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20.25" hidden="1" x14ac:dyDescent="0.2">
      <c r="A61" s="10">
        <v>33000000</v>
      </c>
      <c r="B61" s="10" t="s">
        <v>45</v>
      </c>
      <c r="C61" s="53" t="s">
        <v>38</v>
      </c>
      <c r="D61" s="53">
        <f>D62</f>
        <v>0</v>
      </c>
      <c r="E61" s="53">
        <f>E62</f>
        <v>0</v>
      </c>
      <c r="F61" s="25">
        <f>D61</f>
        <v>0</v>
      </c>
    </row>
    <row r="62" spans="1:6" ht="20.25" hidden="1" x14ac:dyDescent="0.3">
      <c r="A62" s="9">
        <v>33010000</v>
      </c>
      <c r="B62" s="9" t="s">
        <v>17</v>
      </c>
      <c r="C62" s="62" t="s">
        <v>38</v>
      </c>
      <c r="D62" s="55"/>
      <c r="E62" s="55">
        <f>D62</f>
        <v>0</v>
      </c>
      <c r="F62" s="26">
        <f>D62</f>
        <v>0</v>
      </c>
    </row>
    <row r="63" spans="1:6" s="17" customFormat="1" ht="20.25" hidden="1" x14ac:dyDescent="0.2">
      <c r="A63" s="42">
        <v>50000000</v>
      </c>
      <c r="B63" s="41" t="s">
        <v>46</v>
      </c>
      <c r="C63" s="67" t="s">
        <v>38</v>
      </c>
      <c r="D63" s="68">
        <f>D64</f>
        <v>0</v>
      </c>
      <c r="E63" s="67" t="s">
        <v>38</v>
      </c>
      <c r="F63" s="28">
        <f>D63</f>
        <v>0</v>
      </c>
    </row>
    <row r="64" spans="1:6" ht="56.25" hidden="1" x14ac:dyDescent="0.2">
      <c r="A64" s="24">
        <v>50110000</v>
      </c>
      <c r="B64" s="24" t="s">
        <v>18</v>
      </c>
      <c r="C64" s="69" t="s">
        <v>38</v>
      </c>
      <c r="D64" s="59"/>
      <c r="E64" s="70" t="s">
        <v>38</v>
      </c>
      <c r="F64" s="29">
        <f>D64</f>
        <v>0</v>
      </c>
    </row>
    <row r="65" spans="1:8" s="17" customFormat="1" ht="20.25" x14ac:dyDescent="0.2">
      <c r="A65" s="16"/>
      <c r="B65" s="16" t="s">
        <v>79</v>
      </c>
      <c r="C65" s="78">
        <f>C10+C38+C57</f>
        <v>0</v>
      </c>
      <c r="D65" s="78">
        <f>D10+D38+D57+D63</f>
        <v>600.20000000000005</v>
      </c>
      <c r="E65" s="78">
        <f>E38+E57</f>
        <v>0</v>
      </c>
      <c r="F65" s="30">
        <f>C65+D65</f>
        <v>600.20000000000005</v>
      </c>
    </row>
    <row r="66" spans="1:8" ht="20.25" x14ac:dyDescent="0.2">
      <c r="A66" s="39">
        <v>40000000</v>
      </c>
      <c r="B66" s="11" t="s">
        <v>47</v>
      </c>
      <c r="C66" s="63">
        <f>C67</f>
        <v>89638.400000000009</v>
      </c>
      <c r="D66" s="64">
        <f>D67</f>
        <v>0</v>
      </c>
      <c r="E66" s="64">
        <f>E67</f>
        <v>0</v>
      </c>
      <c r="F66" s="37">
        <f>C66+D66</f>
        <v>89638.400000000009</v>
      </c>
    </row>
    <row r="67" spans="1:8" ht="18.75" x14ac:dyDescent="0.2">
      <c r="A67" s="10">
        <v>41000000</v>
      </c>
      <c r="B67" s="10" t="s">
        <v>29</v>
      </c>
      <c r="C67" s="63">
        <f>C70+C68</f>
        <v>89638.400000000009</v>
      </c>
      <c r="D67" s="63">
        <f>D70</f>
        <v>0</v>
      </c>
      <c r="E67" s="64">
        <f>E70</f>
        <v>0</v>
      </c>
      <c r="F67" s="37">
        <f>C67+D67</f>
        <v>89638.400000000009</v>
      </c>
    </row>
    <row r="68" spans="1:8" ht="18.75" hidden="1" x14ac:dyDescent="0.2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8" ht="56.25" hidden="1" x14ac:dyDescent="0.2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8" ht="18.75" x14ac:dyDescent="0.2">
      <c r="A70" s="33">
        <v>41030000</v>
      </c>
      <c r="B70" s="33" t="s">
        <v>30</v>
      </c>
      <c r="C70" s="64">
        <f>C72+C73+C75+C76+C77+C78</f>
        <v>89638.400000000009</v>
      </c>
      <c r="D70" s="64">
        <f>D71</f>
        <v>0</v>
      </c>
      <c r="E70" s="64">
        <f>E71</f>
        <v>0</v>
      </c>
      <c r="F70" s="37">
        <f>C70+D70</f>
        <v>89638.400000000009</v>
      </c>
    </row>
    <row r="71" spans="1:8" ht="18.75" hidden="1" x14ac:dyDescent="0.2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8" ht="101.25" customHeight="1" x14ac:dyDescent="0.2">
      <c r="A72" s="19">
        <v>41030600</v>
      </c>
      <c r="B72" s="19" t="s">
        <v>85</v>
      </c>
      <c r="C72" s="66">
        <v>65949.600000000006</v>
      </c>
      <c r="D72" s="66" t="s">
        <v>38</v>
      </c>
      <c r="E72" s="66" t="s">
        <v>38</v>
      </c>
      <c r="F72" s="38">
        <f t="shared" ref="F72:F78" si="2">C72</f>
        <v>65949.600000000006</v>
      </c>
    </row>
    <row r="73" spans="1:8" ht="98.25" customHeight="1" x14ac:dyDescent="0.2">
      <c r="A73" s="77">
        <v>41030800</v>
      </c>
      <c r="B73" s="27" t="s">
        <v>86</v>
      </c>
      <c r="C73" s="66">
        <v>23084.799999999999</v>
      </c>
      <c r="D73" s="66" t="s">
        <v>38</v>
      </c>
      <c r="E73" s="66" t="s">
        <v>38</v>
      </c>
      <c r="F73" s="38">
        <f t="shared" si="2"/>
        <v>23084.799999999999</v>
      </c>
      <c r="H73" s="100">
        <f>C70-C76</f>
        <v>89634.200000000012</v>
      </c>
    </row>
    <row r="74" spans="1:8" ht="150" hidden="1" x14ac:dyDescent="0.3">
      <c r="A74" s="82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8" ht="56.25" x14ac:dyDescent="0.2">
      <c r="A75" s="13">
        <v>41031000</v>
      </c>
      <c r="B75" s="9" t="s">
        <v>33</v>
      </c>
      <c r="C75" s="66">
        <v>139.80000000000001</v>
      </c>
      <c r="D75" s="66" t="s">
        <v>38</v>
      </c>
      <c r="E75" s="66" t="s">
        <v>38</v>
      </c>
      <c r="F75" s="38">
        <f t="shared" si="2"/>
        <v>139.80000000000001</v>
      </c>
    </row>
    <row r="76" spans="1:8" ht="18.75" x14ac:dyDescent="0.2">
      <c r="A76" s="19">
        <v>41033900</v>
      </c>
      <c r="B76" s="19" t="s">
        <v>66</v>
      </c>
      <c r="C76" s="66">
        <v>4.2</v>
      </c>
      <c r="D76" s="66" t="s">
        <v>38</v>
      </c>
      <c r="E76" s="66" t="s">
        <v>38</v>
      </c>
      <c r="F76" s="38">
        <f t="shared" si="2"/>
        <v>4.2</v>
      </c>
    </row>
    <row r="77" spans="1:8" ht="155.25" customHeight="1" x14ac:dyDescent="0.2">
      <c r="A77" s="13">
        <v>41035800</v>
      </c>
      <c r="B77" s="32" t="s">
        <v>87</v>
      </c>
      <c r="C77" s="66">
        <v>460</v>
      </c>
      <c r="D77" s="66" t="s">
        <v>38</v>
      </c>
      <c r="E77" s="66" t="s">
        <v>38</v>
      </c>
      <c r="F77" s="38">
        <f t="shared" si="2"/>
        <v>460</v>
      </c>
    </row>
    <row r="78" spans="1:8" ht="18.75" hidden="1" x14ac:dyDescent="0.2">
      <c r="A78" s="13">
        <v>41034200</v>
      </c>
      <c r="B78" s="32" t="s">
        <v>76</v>
      </c>
      <c r="C78" s="66"/>
      <c r="D78" s="66"/>
      <c r="E78" s="66"/>
      <c r="F78" s="38">
        <f t="shared" si="2"/>
        <v>0</v>
      </c>
    </row>
    <row r="79" spans="1:8" s="46" customFormat="1" ht="20.25" x14ac:dyDescent="0.3">
      <c r="A79" s="43"/>
      <c r="B79" s="44" t="s">
        <v>80</v>
      </c>
      <c r="C79" s="71">
        <f>C65+C66</f>
        <v>89638.400000000009</v>
      </c>
      <c r="D79" s="71">
        <f t="shared" ref="D79:E79" si="3">D65+D66</f>
        <v>600.20000000000005</v>
      </c>
      <c r="E79" s="71">
        <f t="shared" si="3"/>
        <v>0</v>
      </c>
      <c r="F79" s="45">
        <f>C79+D79</f>
        <v>90238.6</v>
      </c>
    </row>
    <row r="80" spans="1:8" s="23" customFormat="1" ht="18.75" x14ac:dyDescent="0.2">
      <c r="A80" s="34"/>
      <c r="B80" s="35"/>
      <c r="C80" s="72"/>
      <c r="D80" s="73"/>
      <c r="E80" s="73"/>
      <c r="F80" s="36"/>
    </row>
    <row r="81" spans="1:50" s="21" customFormat="1" ht="21" customHeight="1" x14ac:dyDescent="0.3">
      <c r="B81" s="21" t="s">
        <v>81</v>
      </c>
      <c r="E81" s="21" t="s">
        <v>27</v>
      </c>
    </row>
    <row r="82" spans="1:50" ht="15.75" x14ac:dyDescent="0.25">
      <c r="A82" s="5"/>
      <c r="B82" s="6"/>
      <c r="C82" s="6"/>
      <c r="D82" s="6"/>
      <c r="E82" s="6"/>
      <c r="F82" s="6"/>
    </row>
    <row r="83" spans="1:50" s="7" customFormat="1" ht="18.75" x14ac:dyDescent="0.3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 x14ac:dyDescent="0.25">
      <c r="A84" s="5"/>
      <c r="B84" s="6"/>
      <c r="C84" s="6"/>
      <c r="D84" s="6"/>
      <c r="E84" s="6"/>
      <c r="F84" s="6"/>
    </row>
    <row r="85" spans="1:50" ht="15.75" x14ac:dyDescent="0.25">
      <c r="A85" s="5"/>
      <c r="B85" s="6"/>
      <c r="C85" s="6"/>
      <c r="D85" s="6"/>
      <c r="E85" s="6"/>
      <c r="F85" s="6"/>
    </row>
    <row r="86" spans="1:50" ht="15.75" x14ac:dyDescent="0.25">
      <c r="A86" s="5"/>
      <c r="B86" s="6"/>
      <c r="C86" s="6"/>
      <c r="D86" s="6"/>
      <c r="E86" s="6"/>
      <c r="F86" s="6"/>
    </row>
    <row r="87" spans="1:50" ht="15.75" x14ac:dyDescent="0.25">
      <c r="A87" s="5"/>
      <c r="B87" s="6"/>
      <c r="C87" s="6"/>
      <c r="D87" s="6"/>
      <c r="E87" s="6"/>
      <c r="F87" s="6"/>
    </row>
    <row r="88" spans="1:50" ht="15.75" x14ac:dyDescent="0.25">
      <c r="A88" s="5"/>
      <c r="B88" s="6"/>
      <c r="C88" s="6"/>
      <c r="D88" s="6"/>
      <c r="E88" s="6"/>
      <c r="F88" s="6"/>
    </row>
    <row r="89" spans="1:50" ht="15.75" x14ac:dyDescent="0.25">
      <c r="A89" s="5"/>
      <c r="B89" s="6"/>
      <c r="C89" s="6"/>
      <c r="D89" s="6"/>
      <c r="E89" s="6"/>
      <c r="F89" s="6"/>
    </row>
    <row r="90" spans="1:50" ht="15.75" x14ac:dyDescent="0.25">
      <c r="A90" s="5"/>
      <c r="B90" s="6"/>
      <c r="C90" s="6"/>
      <c r="D90" s="6"/>
      <c r="E90" s="6"/>
      <c r="F90" s="6"/>
    </row>
    <row r="91" spans="1:50" ht="13.5" x14ac:dyDescent="0.25">
      <c r="A91" s="4"/>
    </row>
    <row r="95" spans="1:50" x14ac:dyDescent="0.2">
      <c r="A95" s="1"/>
    </row>
  </sheetData>
  <mergeCells count="20">
    <mergeCell ref="D1:F1"/>
    <mergeCell ref="D2:F2"/>
    <mergeCell ref="A4:F4"/>
    <mergeCell ref="A6:A7"/>
    <mergeCell ref="B6:B7"/>
    <mergeCell ref="C6:C7"/>
    <mergeCell ref="D6:E6"/>
    <mergeCell ref="F6:F7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5"/>
  <sheetViews>
    <sheetView view="pageBreakPreview" zoomScale="75" zoomScaleSheetLayoutView="75" workbookViewId="0">
      <selection activeCell="C73" sqref="C73:C75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 x14ac:dyDescent="0.25">
      <c r="A1" s="2"/>
      <c r="B1" s="74"/>
      <c r="D1" s="104" t="s">
        <v>83</v>
      </c>
      <c r="E1" s="105"/>
      <c r="F1" s="105"/>
    </row>
    <row r="2" spans="1:6" x14ac:dyDescent="0.2">
      <c r="A2" s="3"/>
      <c r="D2" s="106" t="s">
        <v>90</v>
      </c>
      <c r="E2" s="106"/>
      <c r="F2" s="106"/>
    </row>
    <row r="3" spans="1:6" x14ac:dyDescent="0.2">
      <c r="A3" s="3"/>
      <c r="D3" s="85" t="s">
        <v>91</v>
      </c>
      <c r="E3" s="18"/>
    </row>
    <row r="4" spans="1:6" ht="68.25" customHeight="1" x14ac:dyDescent="0.3">
      <c r="A4" s="107" t="s">
        <v>88</v>
      </c>
      <c r="B4" s="107"/>
      <c r="C4" s="107"/>
      <c r="D4" s="107"/>
      <c r="E4" s="107"/>
      <c r="F4" s="107"/>
    </row>
    <row r="5" spans="1:6" ht="32.25" customHeight="1" x14ac:dyDescent="0.3">
      <c r="A5" s="8"/>
      <c r="B5" s="7"/>
      <c r="C5" s="7"/>
      <c r="D5" s="7"/>
      <c r="E5" s="7"/>
      <c r="F5" s="8" t="s">
        <v>19</v>
      </c>
    </row>
    <row r="6" spans="1:6" ht="18.75" x14ac:dyDescent="0.2">
      <c r="A6" s="108" t="s">
        <v>3</v>
      </c>
      <c r="B6" s="108" t="s">
        <v>4</v>
      </c>
      <c r="C6" s="108" t="s">
        <v>1</v>
      </c>
      <c r="D6" s="108" t="s">
        <v>2</v>
      </c>
      <c r="E6" s="108"/>
      <c r="F6" s="108" t="s">
        <v>0</v>
      </c>
    </row>
    <row r="7" spans="1:6" ht="56.25" x14ac:dyDescent="0.2">
      <c r="A7" s="109"/>
      <c r="B7" s="108"/>
      <c r="C7" s="108"/>
      <c r="D7" s="84" t="s">
        <v>0</v>
      </c>
      <c r="E7" s="84" t="s">
        <v>5</v>
      </c>
      <c r="F7" s="108"/>
    </row>
    <row r="8" spans="1:6" ht="15.75" customHeight="1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 t="s">
        <v>6</v>
      </c>
    </row>
    <row r="9" spans="1:6" ht="11.25" customHeight="1" x14ac:dyDescent="0.2">
      <c r="A9" s="108"/>
      <c r="B9" s="108"/>
      <c r="C9" s="108"/>
      <c r="D9" s="108"/>
      <c r="E9" s="108"/>
      <c r="F9" s="108"/>
    </row>
    <row r="10" spans="1:6" ht="20.25" hidden="1" x14ac:dyDescent="0.2">
      <c r="A10" s="39">
        <v>10000000</v>
      </c>
      <c r="B10" s="11" t="s">
        <v>7</v>
      </c>
      <c r="C10" s="53">
        <f>C11+C16+C18+C35</f>
        <v>0</v>
      </c>
      <c r="D10" s="53">
        <f>D35</f>
        <v>0</v>
      </c>
      <c r="E10" s="53" t="s">
        <v>38</v>
      </c>
      <c r="F10" s="25">
        <f>C10</f>
        <v>0</v>
      </c>
    </row>
    <row r="11" spans="1:6" hidden="1" x14ac:dyDescent="0.2">
      <c r="A11" s="112">
        <v>11000000</v>
      </c>
      <c r="B11" s="112" t="s">
        <v>53</v>
      </c>
      <c r="C11" s="114">
        <f>C13+C14</f>
        <v>0</v>
      </c>
      <c r="D11" s="114" t="s">
        <v>38</v>
      </c>
      <c r="E11" s="114" t="s">
        <v>38</v>
      </c>
      <c r="F11" s="110">
        <f>C11</f>
        <v>0</v>
      </c>
    </row>
    <row r="12" spans="1:6" hidden="1" x14ac:dyDescent="0.2">
      <c r="A12" s="113"/>
      <c r="B12" s="112"/>
      <c r="C12" s="114"/>
      <c r="D12" s="114"/>
      <c r="E12" s="114"/>
      <c r="F12" s="111"/>
    </row>
    <row r="13" spans="1:6" s="40" customFormat="1" ht="20.25" hidden="1" x14ac:dyDescent="0.2">
      <c r="A13" s="24">
        <v>11010000</v>
      </c>
      <c r="B13" s="24" t="s">
        <v>71</v>
      </c>
      <c r="C13" s="54"/>
      <c r="D13" s="54" t="s">
        <v>38</v>
      </c>
      <c r="E13" s="54" t="s">
        <v>38</v>
      </c>
      <c r="F13" s="29">
        <f t="shared" ref="F13:F32" si="0">C13</f>
        <v>0</v>
      </c>
    </row>
    <row r="14" spans="1:6" ht="20.25" hidden="1" x14ac:dyDescent="0.2">
      <c r="A14" s="10">
        <v>11020000</v>
      </c>
      <c r="B14" s="10" t="s">
        <v>8</v>
      </c>
      <c r="C14" s="53">
        <f>C15</f>
        <v>0</v>
      </c>
      <c r="D14" s="53" t="s">
        <v>38</v>
      </c>
      <c r="E14" s="53" t="s">
        <v>38</v>
      </c>
      <c r="F14" s="30">
        <f t="shared" si="0"/>
        <v>0</v>
      </c>
    </row>
    <row r="15" spans="1:6" ht="37.5" hidden="1" x14ac:dyDescent="0.2">
      <c r="A15" s="9">
        <v>11020200</v>
      </c>
      <c r="B15" s="9" t="s">
        <v>28</v>
      </c>
      <c r="C15" s="55"/>
      <c r="D15" s="55" t="s">
        <v>38</v>
      </c>
      <c r="E15" s="55" t="s">
        <v>38</v>
      </c>
      <c r="F15" s="29">
        <f t="shared" si="0"/>
        <v>0</v>
      </c>
    </row>
    <row r="16" spans="1:6" ht="20.25" hidden="1" x14ac:dyDescent="0.2">
      <c r="A16" s="52">
        <v>14000000</v>
      </c>
      <c r="B16" s="51" t="s">
        <v>51</v>
      </c>
      <c r="C16" s="57">
        <f>C17</f>
        <v>0</v>
      </c>
      <c r="D16" s="56" t="s">
        <v>38</v>
      </c>
      <c r="E16" s="56" t="s">
        <v>38</v>
      </c>
      <c r="F16" s="30">
        <f t="shared" si="0"/>
        <v>0</v>
      </c>
    </row>
    <row r="17" spans="1:6" ht="37.5" hidden="1" x14ac:dyDescent="0.2">
      <c r="A17" s="50">
        <v>14040000</v>
      </c>
      <c r="B17" s="50" t="s">
        <v>72</v>
      </c>
      <c r="C17" s="55"/>
      <c r="D17" s="55" t="s">
        <v>38</v>
      </c>
      <c r="E17" s="55" t="s">
        <v>38</v>
      </c>
      <c r="F17" s="26">
        <f t="shared" si="0"/>
        <v>0</v>
      </c>
    </row>
    <row r="18" spans="1:6" s="17" customFormat="1" ht="20.25" hidden="1" x14ac:dyDescent="0.2">
      <c r="A18" s="16">
        <v>18000000</v>
      </c>
      <c r="B18" s="10" t="s">
        <v>52</v>
      </c>
      <c r="C18" s="53">
        <f>C19+C34+C33</f>
        <v>0</v>
      </c>
      <c r="D18" s="53" t="s">
        <v>38</v>
      </c>
      <c r="E18" s="53" t="s">
        <v>38</v>
      </c>
      <c r="F18" s="30">
        <f t="shared" si="0"/>
        <v>0</v>
      </c>
    </row>
    <row r="19" spans="1:6" ht="20.25" hidden="1" x14ac:dyDescent="0.2">
      <c r="A19" s="10">
        <v>18010000</v>
      </c>
      <c r="B19" s="10" t="s">
        <v>50</v>
      </c>
      <c r="C19" s="53">
        <f>C20+C25+C30</f>
        <v>0</v>
      </c>
      <c r="D19" s="53" t="s">
        <v>38</v>
      </c>
      <c r="E19" s="53" t="s">
        <v>38</v>
      </c>
      <c r="F19" s="30">
        <f t="shared" si="0"/>
        <v>0</v>
      </c>
    </row>
    <row r="20" spans="1:6" ht="20.25" hidden="1" x14ac:dyDescent="0.2">
      <c r="A20" s="10"/>
      <c r="B20" s="16" t="s">
        <v>68</v>
      </c>
      <c r="C20" s="53">
        <f>SUM(C21:C24)</f>
        <v>0</v>
      </c>
      <c r="D20" s="53"/>
      <c r="E20" s="53"/>
      <c r="F20" s="30">
        <f t="shared" si="0"/>
        <v>0</v>
      </c>
    </row>
    <row r="21" spans="1:6" s="40" customFormat="1" ht="56.25" hidden="1" x14ac:dyDescent="0.2">
      <c r="A21" s="9">
        <v>18010100</v>
      </c>
      <c r="B21" s="9" t="s">
        <v>56</v>
      </c>
      <c r="C21" s="55"/>
      <c r="D21" s="55" t="s">
        <v>38</v>
      </c>
      <c r="E21" s="55" t="s">
        <v>38</v>
      </c>
      <c r="F21" s="29">
        <f t="shared" si="0"/>
        <v>0</v>
      </c>
    </row>
    <row r="22" spans="1:6" s="40" customFormat="1" ht="56.25" hidden="1" x14ac:dyDescent="0.2">
      <c r="A22" s="9">
        <v>18010200</v>
      </c>
      <c r="B22" s="9" t="s">
        <v>57</v>
      </c>
      <c r="C22" s="55"/>
      <c r="D22" s="55" t="s">
        <v>38</v>
      </c>
      <c r="E22" s="55" t="s">
        <v>38</v>
      </c>
      <c r="F22" s="29">
        <f t="shared" si="0"/>
        <v>0</v>
      </c>
    </row>
    <row r="23" spans="1:6" s="40" customFormat="1" ht="56.25" hidden="1" x14ac:dyDescent="0.2">
      <c r="A23" s="9">
        <v>18010300</v>
      </c>
      <c r="B23" s="9" t="s">
        <v>58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56.25" hidden="1" x14ac:dyDescent="0.2">
      <c r="A24" s="9">
        <v>18010400</v>
      </c>
      <c r="B24" s="9" t="s">
        <v>59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20.25" hidden="1" x14ac:dyDescent="0.2">
      <c r="A25" s="9"/>
      <c r="B25" s="16" t="s">
        <v>69</v>
      </c>
      <c r="C25" s="56">
        <f>SUM(C26:C29)</f>
        <v>0</v>
      </c>
      <c r="D25" s="56"/>
      <c r="E25" s="56"/>
      <c r="F25" s="30">
        <f>C25</f>
        <v>0</v>
      </c>
    </row>
    <row r="26" spans="1:6" s="40" customFormat="1" ht="20.25" hidden="1" x14ac:dyDescent="0.2">
      <c r="A26" s="9">
        <v>18010500</v>
      </c>
      <c r="B26" s="9" t="s">
        <v>60</v>
      </c>
      <c r="C26" s="55"/>
      <c r="D26" s="55" t="s">
        <v>38</v>
      </c>
      <c r="E26" s="55" t="s">
        <v>38</v>
      </c>
      <c r="F26" s="29">
        <f t="shared" si="0"/>
        <v>0</v>
      </c>
    </row>
    <row r="27" spans="1:6" s="40" customFormat="1" ht="20.25" hidden="1" x14ac:dyDescent="0.2">
      <c r="A27" s="9">
        <v>18010600</v>
      </c>
      <c r="B27" s="9" t="s">
        <v>61</v>
      </c>
      <c r="C27" s="55"/>
      <c r="D27" s="55" t="s">
        <v>38</v>
      </c>
      <c r="E27" s="55" t="s">
        <v>38</v>
      </c>
      <c r="F27" s="29">
        <f t="shared" si="0"/>
        <v>0</v>
      </c>
    </row>
    <row r="28" spans="1:6" s="40" customFormat="1" ht="20.25" hidden="1" x14ac:dyDescent="0.2">
      <c r="A28" s="9">
        <v>18010700</v>
      </c>
      <c r="B28" s="9" t="s">
        <v>62</v>
      </c>
      <c r="C28" s="55"/>
      <c r="D28" s="55" t="s">
        <v>38</v>
      </c>
      <c r="E28" s="55" t="s">
        <v>38</v>
      </c>
      <c r="F28" s="29">
        <f t="shared" si="0"/>
        <v>0</v>
      </c>
    </row>
    <row r="29" spans="1:6" s="40" customFormat="1" ht="20.25" hidden="1" x14ac:dyDescent="0.2">
      <c r="A29" s="9">
        <v>18010900</v>
      </c>
      <c r="B29" s="9" t="s">
        <v>63</v>
      </c>
      <c r="C29" s="55"/>
      <c r="D29" s="55" t="s">
        <v>38</v>
      </c>
      <c r="E29" s="55" t="s">
        <v>38</v>
      </c>
      <c r="F29" s="29">
        <f t="shared" si="0"/>
        <v>0</v>
      </c>
    </row>
    <row r="30" spans="1:6" s="40" customFormat="1" ht="20.25" hidden="1" x14ac:dyDescent="0.2">
      <c r="A30" s="9"/>
      <c r="B30" s="16" t="s">
        <v>70</v>
      </c>
      <c r="C30" s="56">
        <f>SUM(C31:C32)</f>
        <v>0</v>
      </c>
      <c r="D30" s="56"/>
      <c r="E30" s="56"/>
      <c r="F30" s="30">
        <f>C30</f>
        <v>0</v>
      </c>
    </row>
    <row r="31" spans="1:6" s="40" customFormat="1" ht="20.25" hidden="1" x14ac:dyDescent="0.2">
      <c r="A31" s="9">
        <v>18011000</v>
      </c>
      <c r="B31" s="9" t="s">
        <v>64</v>
      </c>
      <c r="C31" s="55"/>
      <c r="D31" s="55" t="s">
        <v>38</v>
      </c>
      <c r="E31" s="55" t="s">
        <v>38</v>
      </c>
      <c r="F31" s="29">
        <f t="shared" si="0"/>
        <v>0</v>
      </c>
    </row>
    <row r="32" spans="1:6" s="40" customFormat="1" ht="20.25" hidden="1" x14ac:dyDescent="0.2">
      <c r="A32" s="9">
        <v>18011100</v>
      </c>
      <c r="B32" s="9" t="s">
        <v>65</v>
      </c>
      <c r="C32" s="55"/>
      <c r="D32" s="55" t="s">
        <v>38</v>
      </c>
      <c r="E32" s="55" t="s">
        <v>38</v>
      </c>
      <c r="F32" s="29">
        <f t="shared" si="0"/>
        <v>0</v>
      </c>
    </row>
    <row r="33" spans="1:6" ht="20.25" hidden="1" x14ac:dyDescent="0.2">
      <c r="A33" s="16">
        <v>18030000</v>
      </c>
      <c r="B33" s="16" t="s">
        <v>54</v>
      </c>
      <c r="C33" s="56"/>
      <c r="D33" s="56" t="s">
        <v>38</v>
      </c>
      <c r="E33" s="56" t="s">
        <v>38</v>
      </c>
      <c r="F33" s="30">
        <f>C33</f>
        <v>0</v>
      </c>
    </row>
    <row r="34" spans="1:6" s="17" customFormat="1" ht="20.25" hidden="1" x14ac:dyDescent="0.2">
      <c r="A34" s="10">
        <v>18050000</v>
      </c>
      <c r="B34" s="10" t="s">
        <v>34</v>
      </c>
      <c r="C34" s="53"/>
      <c r="D34" s="53" t="s">
        <v>38</v>
      </c>
      <c r="E34" s="53" t="str">
        <f>D34</f>
        <v>х</v>
      </c>
      <c r="F34" s="25">
        <f>C34</f>
        <v>0</v>
      </c>
    </row>
    <row r="35" spans="1:6" ht="20.25" hidden="1" x14ac:dyDescent="0.2">
      <c r="A35" s="16">
        <v>19000000</v>
      </c>
      <c r="B35" s="16" t="s">
        <v>35</v>
      </c>
      <c r="C35" s="56">
        <f>C36</f>
        <v>0</v>
      </c>
      <c r="D35" s="56">
        <f>D36</f>
        <v>0</v>
      </c>
      <c r="E35" s="56" t="s">
        <v>38</v>
      </c>
      <c r="F35" s="30">
        <f>C35</f>
        <v>0</v>
      </c>
    </row>
    <row r="36" spans="1:6" ht="20.25" hidden="1" x14ac:dyDescent="0.2">
      <c r="A36" s="9">
        <v>19010000</v>
      </c>
      <c r="B36" s="9" t="s">
        <v>36</v>
      </c>
      <c r="C36" s="55"/>
      <c r="D36" s="55"/>
      <c r="E36" s="55" t="s">
        <v>38</v>
      </c>
      <c r="F36" s="26">
        <f>C36</f>
        <v>0</v>
      </c>
    </row>
    <row r="37" spans="1:6" ht="20.25" hidden="1" x14ac:dyDescent="0.2">
      <c r="A37" s="9">
        <v>19040000</v>
      </c>
      <c r="B37" s="9" t="s">
        <v>37</v>
      </c>
      <c r="C37" s="55">
        <v>0</v>
      </c>
      <c r="D37" s="55" t="s">
        <v>38</v>
      </c>
      <c r="E37" s="55" t="s">
        <v>38</v>
      </c>
      <c r="F37" s="26">
        <f>C37</f>
        <v>0</v>
      </c>
    </row>
    <row r="38" spans="1:6" ht="20.25" hidden="1" x14ac:dyDescent="0.2">
      <c r="A38" s="39">
        <v>20000000</v>
      </c>
      <c r="B38" s="11" t="s">
        <v>9</v>
      </c>
      <c r="C38" s="53">
        <f>C39+C45+C52</f>
        <v>0</v>
      </c>
      <c r="D38" s="53">
        <f>D52+D56</f>
        <v>0</v>
      </c>
      <c r="E38" s="53">
        <f>E52</f>
        <v>0</v>
      </c>
      <c r="F38" s="25">
        <f>C38+D38</f>
        <v>0</v>
      </c>
    </row>
    <row r="39" spans="1:6" ht="20.25" hidden="1" x14ac:dyDescent="0.2">
      <c r="A39" s="10">
        <v>21000000</v>
      </c>
      <c r="B39" s="14" t="s">
        <v>10</v>
      </c>
      <c r="C39" s="53">
        <f>C40+C41+C42+C43</f>
        <v>0</v>
      </c>
      <c r="D39" s="53" t="s">
        <v>38</v>
      </c>
      <c r="E39" s="53" t="s">
        <v>38</v>
      </c>
      <c r="F39" s="30">
        <f>C39</f>
        <v>0</v>
      </c>
    </row>
    <row r="40" spans="1:6" s="15" customFormat="1" ht="56.25" hidden="1" x14ac:dyDescent="0.2">
      <c r="A40" s="9">
        <v>21010300</v>
      </c>
      <c r="B40" s="13" t="s">
        <v>20</v>
      </c>
      <c r="C40" s="55"/>
      <c r="D40" s="55" t="s">
        <v>38</v>
      </c>
      <c r="E40" s="55" t="s">
        <v>38</v>
      </c>
      <c r="F40" s="26">
        <f>C40</f>
        <v>0</v>
      </c>
    </row>
    <row r="41" spans="1:6" ht="37.5" hidden="1" x14ac:dyDescent="0.2">
      <c r="A41" s="9">
        <v>21050000</v>
      </c>
      <c r="B41" s="9" t="s">
        <v>21</v>
      </c>
      <c r="C41" s="55">
        <v>0</v>
      </c>
      <c r="D41" s="55" t="s">
        <v>38</v>
      </c>
      <c r="E41" s="55" t="s">
        <v>38</v>
      </c>
      <c r="F41" s="26">
        <f>C41</f>
        <v>0</v>
      </c>
    </row>
    <row r="42" spans="1:6" ht="75" hidden="1" x14ac:dyDescent="0.2">
      <c r="A42" s="9">
        <v>21080900</v>
      </c>
      <c r="B42" s="9" t="s">
        <v>23</v>
      </c>
      <c r="C42" s="55">
        <v>0</v>
      </c>
      <c r="D42" s="55" t="s">
        <v>38</v>
      </c>
      <c r="E42" s="55" t="s">
        <v>38</v>
      </c>
      <c r="F42" s="26">
        <f>C42</f>
        <v>0</v>
      </c>
    </row>
    <row r="43" spans="1:6" ht="20.25" hidden="1" x14ac:dyDescent="0.2">
      <c r="A43" s="9">
        <v>21081100</v>
      </c>
      <c r="B43" s="9" t="s">
        <v>24</v>
      </c>
      <c r="C43" s="55"/>
      <c r="D43" s="55" t="s">
        <v>38</v>
      </c>
      <c r="E43" s="55" t="s">
        <v>38</v>
      </c>
      <c r="F43" s="26">
        <f>C43</f>
        <v>0</v>
      </c>
    </row>
    <row r="44" spans="1:6" ht="37.5" hidden="1" x14ac:dyDescent="0.2">
      <c r="A44" s="9">
        <v>21110000</v>
      </c>
      <c r="B44" s="9" t="s">
        <v>22</v>
      </c>
      <c r="C44" s="55" t="s">
        <v>38</v>
      </c>
      <c r="D44" s="55">
        <v>0</v>
      </c>
      <c r="E44" s="55" t="s">
        <v>38</v>
      </c>
      <c r="F44" s="26">
        <f>D44</f>
        <v>0</v>
      </c>
    </row>
    <row r="45" spans="1:6" ht="37.5" hidden="1" x14ac:dyDescent="0.2">
      <c r="A45" s="10">
        <v>22000000</v>
      </c>
      <c r="B45" s="10" t="s">
        <v>43</v>
      </c>
      <c r="C45" s="53">
        <f>C48+C50+C51+C46+C47+C49</f>
        <v>0</v>
      </c>
      <c r="D45" s="53" t="s">
        <v>38</v>
      </c>
      <c r="E45" s="53" t="s">
        <v>38</v>
      </c>
      <c r="F45" s="25">
        <f t="shared" ref="F45:F51" si="1">C45</f>
        <v>0</v>
      </c>
    </row>
    <row r="46" spans="1:6" s="40" customFormat="1" ht="37.5" hidden="1" x14ac:dyDescent="0.2">
      <c r="A46" s="24">
        <v>22010300</v>
      </c>
      <c r="B46" s="24" t="s">
        <v>42</v>
      </c>
      <c r="C46" s="55"/>
      <c r="D46" s="55" t="s">
        <v>38</v>
      </c>
      <c r="E46" s="55" t="s">
        <v>38</v>
      </c>
      <c r="F46" s="26">
        <f t="shared" si="1"/>
        <v>0</v>
      </c>
    </row>
    <row r="47" spans="1:6" ht="20.25" hidden="1" x14ac:dyDescent="0.2">
      <c r="A47" s="24">
        <v>22012500</v>
      </c>
      <c r="B47" s="24" t="s">
        <v>67</v>
      </c>
      <c r="C47" s="54"/>
      <c r="D47" s="54" t="s">
        <v>38</v>
      </c>
      <c r="E47" s="54" t="s">
        <v>38</v>
      </c>
      <c r="F47" s="29">
        <f t="shared" si="1"/>
        <v>0</v>
      </c>
    </row>
    <row r="48" spans="1:6" s="40" customFormat="1" ht="37.5" hidden="1" x14ac:dyDescent="0.2">
      <c r="A48" s="24">
        <v>22012600</v>
      </c>
      <c r="B48" s="24" t="s">
        <v>74</v>
      </c>
      <c r="C48" s="54"/>
      <c r="D48" s="54" t="s">
        <v>38</v>
      </c>
      <c r="E48" s="54" t="s">
        <v>38</v>
      </c>
      <c r="F48" s="29">
        <f t="shared" si="1"/>
        <v>0</v>
      </c>
    </row>
    <row r="49" spans="1:6" s="40" customFormat="1" ht="93.75" hidden="1" x14ac:dyDescent="0.2">
      <c r="A49" s="24">
        <v>22012900</v>
      </c>
      <c r="B49" s="75" t="s">
        <v>75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56.25" hidden="1" x14ac:dyDescent="0.2">
      <c r="A50" s="24">
        <v>22080400</v>
      </c>
      <c r="B50" s="76" t="s">
        <v>55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20.25" hidden="1" x14ac:dyDescent="0.2">
      <c r="A51" s="24">
        <v>22090000</v>
      </c>
      <c r="B51" s="24" t="s">
        <v>11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ht="20.25" hidden="1" x14ac:dyDescent="0.2">
      <c r="A52" s="10">
        <v>24000000</v>
      </c>
      <c r="B52" s="12" t="s">
        <v>12</v>
      </c>
      <c r="C52" s="53">
        <f>C53</f>
        <v>0</v>
      </c>
      <c r="D52" s="53">
        <f>D54+D55</f>
        <v>0</v>
      </c>
      <c r="E52" s="56">
        <f>E55</f>
        <v>0</v>
      </c>
      <c r="F52" s="25">
        <f>C52+D52</f>
        <v>0</v>
      </c>
    </row>
    <row r="53" spans="1:6" ht="20.25" hidden="1" x14ac:dyDescent="0.2">
      <c r="A53" s="9">
        <v>24060300</v>
      </c>
      <c r="B53" s="9" t="s">
        <v>13</v>
      </c>
      <c r="C53" s="55"/>
      <c r="D53" s="55" t="s">
        <v>38</v>
      </c>
      <c r="E53" s="55" t="s">
        <v>38</v>
      </c>
      <c r="F53" s="26">
        <f>C53</f>
        <v>0</v>
      </c>
    </row>
    <row r="54" spans="1:6" ht="56.25" hidden="1" x14ac:dyDescent="0.2">
      <c r="A54" s="9">
        <v>24062100</v>
      </c>
      <c r="B54" s="13" t="s">
        <v>25</v>
      </c>
      <c r="C54" s="55" t="s">
        <v>38</v>
      </c>
      <c r="D54" s="55"/>
      <c r="E54" s="55" t="s">
        <v>38</v>
      </c>
      <c r="F54" s="26">
        <f>D54</f>
        <v>0</v>
      </c>
    </row>
    <row r="55" spans="1:6" ht="37.5" hidden="1" x14ac:dyDescent="0.2">
      <c r="A55" s="24">
        <v>24170000</v>
      </c>
      <c r="B55" s="24" t="s">
        <v>39</v>
      </c>
      <c r="C55" s="58" t="s">
        <v>38</v>
      </c>
      <c r="D55" s="59"/>
      <c r="E55" s="60">
        <f>D55</f>
        <v>0</v>
      </c>
      <c r="F55" s="29">
        <f>D55</f>
        <v>0</v>
      </c>
    </row>
    <row r="56" spans="1:6" s="17" customFormat="1" ht="20.25" hidden="1" x14ac:dyDescent="0.2">
      <c r="A56" s="10">
        <v>25000000</v>
      </c>
      <c r="B56" s="10" t="s">
        <v>14</v>
      </c>
      <c r="C56" s="53" t="s">
        <v>38</v>
      </c>
      <c r="D56" s="53"/>
      <c r="E56" s="53" t="s">
        <v>38</v>
      </c>
      <c r="F56" s="25">
        <f>D56</f>
        <v>0</v>
      </c>
    </row>
    <row r="57" spans="1:6" s="17" customFormat="1" ht="20.25" hidden="1" x14ac:dyDescent="0.2">
      <c r="A57" s="39">
        <v>30000000</v>
      </c>
      <c r="B57" s="10" t="s">
        <v>15</v>
      </c>
      <c r="C57" s="53">
        <f>C58</f>
        <v>0</v>
      </c>
      <c r="D57" s="53">
        <f>D58+D61</f>
        <v>0</v>
      </c>
      <c r="E57" s="53">
        <f>E58+E61</f>
        <v>0</v>
      </c>
      <c r="F57" s="25">
        <f>C57+D57</f>
        <v>0</v>
      </c>
    </row>
    <row r="58" spans="1:6" s="17" customFormat="1" ht="20.25" hidden="1" x14ac:dyDescent="0.2">
      <c r="A58" s="10">
        <v>31000000</v>
      </c>
      <c r="B58" s="10" t="s">
        <v>44</v>
      </c>
      <c r="C58" s="53">
        <f>C59+C60</f>
        <v>0</v>
      </c>
      <c r="D58" s="53">
        <f>D60</f>
        <v>0</v>
      </c>
      <c r="E58" s="53">
        <f>E60</f>
        <v>0</v>
      </c>
      <c r="F58" s="25">
        <f>C58+D58</f>
        <v>0</v>
      </c>
    </row>
    <row r="59" spans="1:6" ht="75" hidden="1" x14ac:dyDescent="0.2">
      <c r="A59" s="9">
        <v>31010200</v>
      </c>
      <c r="B59" s="22" t="s">
        <v>26</v>
      </c>
      <c r="C59" s="55"/>
      <c r="D59" s="55" t="s">
        <v>38</v>
      </c>
      <c r="E59" s="55" t="s">
        <v>38</v>
      </c>
      <c r="F59" s="26">
        <f>C59</f>
        <v>0</v>
      </c>
    </row>
    <row r="60" spans="1:6" ht="56.25" hidden="1" x14ac:dyDescent="0.2">
      <c r="A60" s="9">
        <v>31030000</v>
      </c>
      <c r="B60" s="9" t="s">
        <v>16</v>
      </c>
      <c r="C60" s="55">
        <v>0</v>
      </c>
      <c r="D60" s="55">
        <v>0</v>
      </c>
      <c r="E60" s="55">
        <f>D60</f>
        <v>0</v>
      </c>
      <c r="F60" s="26">
        <f>D60</f>
        <v>0</v>
      </c>
    </row>
    <row r="61" spans="1:6" s="17" customFormat="1" ht="20.25" hidden="1" x14ac:dyDescent="0.2">
      <c r="A61" s="10">
        <v>33000000</v>
      </c>
      <c r="B61" s="10" t="s">
        <v>45</v>
      </c>
      <c r="C61" s="53" t="s">
        <v>38</v>
      </c>
      <c r="D61" s="53">
        <f>D62</f>
        <v>0</v>
      </c>
      <c r="E61" s="53">
        <f>E62</f>
        <v>0</v>
      </c>
      <c r="F61" s="25">
        <f>D61</f>
        <v>0</v>
      </c>
    </row>
    <row r="62" spans="1:6" ht="20.25" hidden="1" x14ac:dyDescent="0.3">
      <c r="A62" s="9">
        <v>33010000</v>
      </c>
      <c r="B62" s="9" t="s">
        <v>17</v>
      </c>
      <c r="C62" s="62" t="s">
        <v>38</v>
      </c>
      <c r="D62" s="55"/>
      <c r="E62" s="55">
        <f>D62</f>
        <v>0</v>
      </c>
      <c r="F62" s="26">
        <f>D62</f>
        <v>0</v>
      </c>
    </row>
    <row r="63" spans="1:6" s="17" customFormat="1" ht="20.25" hidden="1" x14ac:dyDescent="0.2">
      <c r="A63" s="42">
        <v>50000000</v>
      </c>
      <c r="B63" s="41" t="s">
        <v>46</v>
      </c>
      <c r="C63" s="67" t="s">
        <v>38</v>
      </c>
      <c r="D63" s="68">
        <f>D64</f>
        <v>0</v>
      </c>
      <c r="E63" s="67" t="s">
        <v>38</v>
      </c>
      <c r="F63" s="28">
        <f>D63</f>
        <v>0</v>
      </c>
    </row>
    <row r="64" spans="1:6" ht="56.25" hidden="1" x14ac:dyDescent="0.2">
      <c r="A64" s="24">
        <v>50110000</v>
      </c>
      <c r="B64" s="24" t="s">
        <v>18</v>
      </c>
      <c r="C64" s="69" t="s">
        <v>38</v>
      </c>
      <c r="D64" s="59"/>
      <c r="E64" s="70" t="s">
        <v>38</v>
      </c>
      <c r="F64" s="29">
        <f>D64</f>
        <v>0</v>
      </c>
    </row>
    <row r="65" spans="1:6" s="17" customFormat="1" ht="20.25" hidden="1" x14ac:dyDescent="0.2">
      <c r="A65" s="16"/>
      <c r="B65" s="16" t="s">
        <v>79</v>
      </c>
      <c r="C65" s="78">
        <f>C10+C38+C57</f>
        <v>0</v>
      </c>
      <c r="D65" s="78">
        <f>D10+D38+D57+D63</f>
        <v>0</v>
      </c>
      <c r="E65" s="78">
        <f>E38+E57</f>
        <v>0</v>
      </c>
      <c r="F65" s="30">
        <f>C65+D65</f>
        <v>0</v>
      </c>
    </row>
    <row r="66" spans="1:6" ht="20.25" x14ac:dyDescent="0.2">
      <c r="A66" s="39">
        <v>40000000</v>
      </c>
      <c r="B66" s="11" t="s">
        <v>47</v>
      </c>
      <c r="C66" s="63">
        <f>C67</f>
        <v>2578.1999999999998</v>
      </c>
      <c r="D66" s="64">
        <f>D67</f>
        <v>0</v>
      </c>
      <c r="E66" s="64">
        <f>E67</f>
        <v>0</v>
      </c>
      <c r="F66" s="37">
        <f>C66+D66</f>
        <v>2578.1999999999998</v>
      </c>
    </row>
    <row r="67" spans="1:6" ht="18.75" x14ac:dyDescent="0.2">
      <c r="A67" s="10">
        <v>41000000</v>
      </c>
      <c r="B67" s="10" t="s">
        <v>29</v>
      </c>
      <c r="C67" s="63">
        <f>C70+C68</f>
        <v>2578.1999999999998</v>
      </c>
      <c r="D67" s="63">
        <f>D70</f>
        <v>0</v>
      </c>
      <c r="E67" s="64">
        <f>E70</f>
        <v>0</v>
      </c>
      <c r="F67" s="37">
        <f>C67+D67</f>
        <v>2578.1999999999998</v>
      </c>
    </row>
    <row r="68" spans="1:6" ht="18.75" hidden="1" x14ac:dyDescent="0.2">
      <c r="A68" s="47">
        <v>41020000</v>
      </c>
      <c r="B68" s="47" t="s">
        <v>48</v>
      </c>
      <c r="C68" s="64">
        <f>C69</f>
        <v>0</v>
      </c>
      <c r="D68" s="64" t="s">
        <v>38</v>
      </c>
      <c r="E68" s="64" t="s">
        <v>38</v>
      </c>
      <c r="F68" s="37">
        <f>C68</f>
        <v>0</v>
      </c>
    </row>
    <row r="69" spans="1:6" ht="56.25" hidden="1" x14ac:dyDescent="0.2">
      <c r="A69" s="47">
        <v>41021200</v>
      </c>
      <c r="B69" s="48" t="s">
        <v>49</v>
      </c>
      <c r="C69" s="65"/>
      <c r="D69" s="65" t="s">
        <v>38</v>
      </c>
      <c r="E69" s="65" t="s">
        <v>38</v>
      </c>
      <c r="F69" s="38">
        <f>C69</f>
        <v>0</v>
      </c>
    </row>
    <row r="70" spans="1:6" ht="24" customHeight="1" x14ac:dyDescent="0.2">
      <c r="A70" s="33">
        <v>41030000</v>
      </c>
      <c r="B70" s="33" t="s">
        <v>30</v>
      </c>
      <c r="C70" s="64">
        <f>C72+C73+C75+C76+C77+C78</f>
        <v>2578.1999999999998</v>
      </c>
      <c r="D70" s="64">
        <f>D71</f>
        <v>0</v>
      </c>
      <c r="E70" s="64">
        <f>E71</f>
        <v>0</v>
      </c>
      <c r="F70" s="37">
        <f>C70+D70</f>
        <v>2578.1999999999998</v>
      </c>
    </row>
    <row r="71" spans="1:6" ht="18.75" hidden="1" x14ac:dyDescent="0.2">
      <c r="A71" s="13">
        <v>41030400</v>
      </c>
      <c r="B71" s="32" t="s">
        <v>41</v>
      </c>
      <c r="C71" s="66" t="s">
        <v>38</v>
      </c>
      <c r="D71" s="66"/>
      <c r="E71" s="66"/>
      <c r="F71" s="38">
        <f>D71</f>
        <v>0</v>
      </c>
    </row>
    <row r="72" spans="1:6" ht="101.25" hidden="1" customHeight="1" x14ac:dyDescent="0.2">
      <c r="A72" s="19">
        <v>41030600</v>
      </c>
      <c r="B72" s="19" t="s">
        <v>85</v>
      </c>
      <c r="C72" s="66"/>
      <c r="D72" s="66" t="s">
        <v>38</v>
      </c>
      <c r="E72" s="66" t="s">
        <v>38</v>
      </c>
      <c r="F72" s="38">
        <f t="shared" ref="F72:F78" si="2">C72</f>
        <v>0</v>
      </c>
    </row>
    <row r="73" spans="1:6" ht="98.25" customHeight="1" x14ac:dyDescent="0.2">
      <c r="A73" s="77">
        <v>41030800</v>
      </c>
      <c r="B73" s="27" t="s">
        <v>86</v>
      </c>
      <c r="C73" s="66">
        <v>2588.1999999999998</v>
      </c>
      <c r="D73" s="66" t="s">
        <v>38</v>
      </c>
      <c r="E73" s="66" t="s">
        <v>38</v>
      </c>
      <c r="F73" s="38">
        <f t="shared" si="2"/>
        <v>2588.1999999999998</v>
      </c>
    </row>
    <row r="74" spans="1:6" ht="150" hidden="1" x14ac:dyDescent="0.3">
      <c r="A74" s="84">
        <v>41030900</v>
      </c>
      <c r="B74" s="31" t="s">
        <v>40</v>
      </c>
      <c r="C74" s="66">
        <v>0</v>
      </c>
      <c r="D74" s="66" t="s">
        <v>38</v>
      </c>
      <c r="E74" s="66" t="s">
        <v>38</v>
      </c>
      <c r="F74" s="38">
        <f t="shared" si="2"/>
        <v>0</v>
      </c>
    </row>
    <row r="75" spans="1:6" ht="63" customHeight="1" x14ac:dyDescent="0.2">
      <c r="A75" s="77">
        <v>41031000</v>
      </c>
      <c r="B75" s="9" t="s">
        <v>33</v>
      </c>
      <c r="C75" s="66">
        <v>-10</v>
      </c>
      <c r="D75" s="66" t="s">
        <v>38</v>
      </c>
      <c r="E75" s="66" t="s">
        <v>38</v>
      </c>
      <c r="F75" s="38">
        <f t="shared" si="2"/>
        <v>-10</v>
      </c>
    </row>
    <row r="76" spans="1:6" ht="18.75" hidden="1" x14ac:dyDescent="0.2">
      <c r="A76" s="19">
        <v>41033900</v>
      </c>
      <c r="B76" s="19" t="s">
        <v>66</v>
      </c>
      <c r="C76" s="66"/>
      <c r="D76" s="66" t="s">
        <v>38</v>
      </c>
      <c r="E76" s="66" t="s">
        <v>38</v>
      </c>
      <c r="F76" s="38">
        <f t="shared" si="2"/>
        <v>0</v>
      </c>
    </row>
    <row r="77" spans="1:6" ht="155.25" hidden="1" customHeight="1" x14ac:dyDescent="0.2">
      <c r="A77" s="13">
        <v>41035800</v>
      </c>
      <c r="B77" s="32" t="s">
        <v>87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18.75" hidden="1" x14ac:dyDescent="0.2">
      <c r="A78" s="13">
        <v>41034200</v>
      </c>
      <c r="B78" s="32" t="s">
        <v>76</v>
      </c>
      <c r="C78" s="66"/>
      <c r="D78" s="66"/>
      <c r="E78" s="66"/>
      <c r="F78" s="38">
        <f t="shared" si="2"/>
        <v>0</v>
      </c>
    </row>
    <row r="79" spans="1:6" s="46" customFormat="1" ht="20.25" x14ac:dyDescent="0.3">
      <c r="A79" s="43"/>
      <c r="B79" s="44" t="s">
        <v>80</v>
      </c>
      <c r="C79" s="71">
        <f>C65+C66</f>
        <v>2578.1999999999998</v>
      </c>
      <c r="D79" s="71">
        <f t="shared" ref="D79:E79" si="3">D65+D66</f>
        <v>0</v>
      </c>
      <c r="E79" s="71">
        <f t="shared" si="3"/>
        <v>0</v>
      </c>
      <c r="F79" s="45">
        <f>C79+D79</f>
        <v>2578.1999999999998</v>
      </c>
    </row>
    <row r="80" spans="1:6" s="23" customFormat="1" ht="18.75" x14ac:dyDescent="0.2">
      <c r="A80" s="34"/>
      <c r="B80" s="35"/>
      <c r="C80" s="72"/>
      <c r="D80" s="73"/>
      <c r="E80" s="73"/>
      <c r="F80" s="36"/>
    </row>
    <row r="81" spans="1:50" s="21" customFormat="1" ht="21" customHeight="1" x14ac:dyDescent="0.3">
      <c r="B81" s="21" t="s">
        <v>81</v>
      </c>
      <c r="E81" s="21" t="s">
        <v>27</v>
      </c>
    </row>
    <row r="82" spans="1:50" ht="15.75" x14ac:dyDescent="0.25">
      <c r="A82" s="5"/>
      <c r="B82" s="6"/>
      <c r="C82" s="6"/>
      <c r="D82" s="6"/>
      <c r="E82" s="6"/>
      <c r="F82" s="6"/>
    </row>
    <row r="83" spans="1:50" s="7" customFormat="1" ht="18.75" x14ac:dyDescent="0.3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</row>
    <row r="84" spans="1:50" ht="15.75" x14ac:dyDescent="0.25">
      <c r="A84" s="5"/>
      <c r="B84" s="6"/>
      <c r="C84" s="6"/>
      <c r="D84" s="6"/>
      <c r="E84" s="6"/>
      <c r="F84" s="6"/>
    </row>
    <row r="85" spans="1:50" ht="15.75" x14ac:dyDescent="0.25">
      <c r="A85" s="5"/>
      <c r="B85" s="6"/>
      <c r="C85" s="6"/>
      <c r="D85" s="6"/>
      <c r="E85" s="6"/>
      <c r="F85" s="6"/>
    </row>
    <row r="86" spans="1:50" ht="15.75" x14ac:dyDescent="0.25">
      <c r="A86" s="5"/>
      <c r="B86" s="6"/>
      <c r="C86" s="6"/>
      <c r="D86" s="6"/>
      <c r="E86" s="6"/>
      <c r="F86" s="6"/>
    </row>
    <row r="87" spans="1:50" ht="15.75" x14ac:dyDescent="0.25">
      <c r="A87" s="5"/>
      <c r="B87" s="6"/>
      <c r="C87" s="6"/>
      <c r="D87" s="6"/>
      <c r="E87" s="6"/>
      <c r="F87" s="6"/>
    </row>
    <row r="88" spans="1:50" ht="15.75" x14ac:dyDescent="0.25">
      <c r="A88" s="5"/>
      <c r="B88" s="6"/>
      <c r="C88" s="6"/>
      <c r="D88" s="6"/>
      <c r="E88" s="6"/>
      <c r="F88" s="6"/>
    </row>
    <row r="89" spans="1:50" ht="15.75" x14ac:dyDescent="0.25">
      <c r="A89" s="5"/>
      <c r="B89" s="6"/>
      <c r="C89" s="6"/>
      <c r="D89" s="6"/>
      <c r="E89" s="6"/>
      <c r="F89" s="6"/>
    </row>
    <row r="90" spans="1:50" ht="15.75" x14ac:dyDescent="0.25">
      <c r="A90" s="5"/>
      <c r="B90" s="6"/>
      <c r="C90" s="6"/>
      <c r="D90" s="6"/>
      <c r="E90" s="6"/>
      <c r="F90" s="6"/>
    </row>
    <row r="91" spans="1:50" ht="13.5" x14ac:dyDescent="0.25">
      <c r="A91" s="4"/>
    </row>
    <row r="95" spans="1:50" x14ac:dyDescent="0.2">
      <c r="A95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6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view="pageBreakPreview" zoomScale="75" zoomScaleSheetLayoutView="75" workbookViewId="0">
      <selection activeCell="C68" sqref="C68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" x14ac:dyDescent="0.25">
      <c r="A1" s="2"/>
      <c r="B1" s="74"/>
      <c r="D1" s="104" t="s">
        <v>83</v>
      </c>
      <c r="E1" s="105"/>
      <c r="F1" s="105"/>
    </row>
    <row r="2" spans="1:6" x14ac:dyDescent="0.2">
      <c r="A2" s="3"/>
      <c r="D2" s="106" t="s">
        <v>82</v>
      </c>
      <c r="E2" s="106"/>
      <c r="F2" s="106"/>
    </row>
    <row r="3" spans="1:6" x14ac:dyDescent="0.2">
      <c r="A3" s="3"/>
      <c r="D3" s="101" t="s">
        <v>96</v>
      </c>
      <c r="E3" s="18"/>
    </row>
    <row r="4" spans="1:6" ht="18" customHeight="1" x14ac:dyDescent="0.3">
      <c r="A4" s="107" t="s">
        <v>88</v>
      </c>
      <c r="B4" s="107"/>
      <c r="C4" s="107"/>
      <c r="D4" s="107"/>
      <c r="E4" s="107"/>
      <c r="F4" s="107"/>
    </row>
    <row r="5" spans="1:6" ht="18.75" x14ac:dyDescent="0.3">
      <c r="A5" s="8"/>
      <c r="B5" s="7"/>
      <c r="C5" s="7"/>
      <c r="D5" s="7"/>
      <c r="E5" s="7"/>
      <c r="F5" s="8" t="s">
        <v>19</v>
      </c>
    </row>
    <row r="6" spans="1:6" ht="18.75" x14ac:dyDescent="0.2">
      <c r="A6" s="108" t="s">
        <v>3</v>
      </c>
      <c r="B6" s="108" t="s">
        <v>4</v>
      </c>
      <c r="C6" s="108" t="s">
        <v>1</v>
      </c>
      <c r="D6" s="108" t="s">
        <v>2</v>
      </c>
      <c r="E6" s="108"/>
      <c r="F6" s="108" t="s">
        <v>0</v>
      </c>
    </row>
    <row r="7" spans="1:6" ht="56.25" x14ac:dyDescent="0.2">
      <c r="A7" s="109"/>
      <c r="B7" s="108"/>
      <c r="C7" s="108"/>
      <c r="D7" s="86" t="s">
        <v>0</v>
      </c>
      <c r="E7" s="86" t="s">
        <v>5</v>
      </c>
      <c r="F7" s="108"/>
    </row>
    <row r="8" spans="1:6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 t="s">
        <v>6</v>
      </c>
    </row>
    <row r="9" spans="1:6" ht="7.5" customHeight="1" x14ac:dyDescent="0.2">
      <c r="A9" s="108"/>
      <c r="B9" s="108"/>
      <c r="C9" s="108"/>
      <c r="D9" s="108"/>
      <c r="E9" s="108"/>
      <c r="F9" s="108"/>
    </row>
    <row r="10" spans="1:6" ht="22.5" customHeight="1" x14ac:dyDescent="0.2">
      <c r="A10" s="39">
        <v>10000000</v>
      </c>
      <c r="B10" s="11" t="s">
        <v>7</v>
      </c>
      <c r="C10" s="53">
        <f>C11+C16+C20+C37</f>
        <v>15346</v>
      </c>
      <c r="D10" s="53">
        <f>D37</f>
        <v>0</v>
      </c>
      <c r="E10" s="53" t="s">
        <v>38</v>
      </c>
      <c r="F10" s="25">
        <f>C10</f>
        <v>15346</v>
      </c>
    </row>
    <row r="11" spans="1:6" ht="12.75" customHeight="1" x14ac:dyDescent="0.2">
      <c r="A11" s="112">
        <v>11000000</v>
      </c>
      <c r="B11" s="112" t="s">
        <v>53</v>
      </c>
      <c r="C11" s="114">
        <f>C13+C14</f>
        <v>13046</v>
      </c>
      <c r="D11" s="114" t="s">
        <v>38</v>
      </c>
      <c r="E11" s="114" t="s">
        <v>38</v>
      </c>
      <c r="F11" s="110">
        <f>C11</f>
        <v>13046</v>
      </c>
    </row>
    <row r="12" spans="1:6" ht="28.5" customHeight="1" x14ac:dyDescent="0.2">
      <c r="A12" s="113"/>
      <c r="B12" s="112"/>
      <c r="C12" s="114"/>
      <c r="D12" s="114"/>
      <c r="E12" s="114"/>
      <c r="F12" s="111"/>
    </row>
    <row r="13" spans="1:6" s="40" customFormat="1" ht="20.25" x14ac:dyDescent="0.2">
      <c r="A13" s="24">
        <v>11010000</v>
      </c>
      <c r="B13" s="24" t="s">
        <v>71</v>
      </c>
      <c r="C13" s="54">
        <f>8000+3106+1200+340</f>
        <v>12646</v>
      </c>
      <c r="D13" s="54" t="s">
        <v>38</v>
      </c>
      <c r="E13" s="54" t="s">
        <v>38</v>
      </c>
      <c r="F13" s="29">
        <f t="shared" ref="F13:F34" si="0">C13</f>
        <v>12646</v>
      </c>
    </row>
    <row r="14" spans="1:6" ht="25.5" customHeight="1" x14ac:dyDescent="0.2">
      <c r="A14" s="10">
        <v>11020000</v>
      </c>
      <c r="B14" s="10" t="s">
        <v>8</v>
      </c>
      <c r="C14" s="53">
        <f>C15</f>
        <v>400</v>
      </c>
      <c r="D14" s="53" t="s">
        <v>38</v>
      </c>
      <c r="E14" s="53" t="s">
        <v>38</v>
      </c>
      <c r="F14" s="30">
        <f t="shared" si="0"/>
        <v>400</v>
      </c>
    </row>
    <row r="15" spans="1:6" ht="36.75" customHeight="1" x14ac:dyDescent="0.2">
      <c r="A15" s="9">
        <v>11020200</v>
      </c>
      <c r="B15" s="9" t="s">
        <v>28</v>
      </c>
      <c r="C15" s="55">
        <v>400</v>
      </c>
      <c r="D15" s="55" t="s">
        <v>38</v>
      </c>
      <c r="E15" s="55" t="s">
        <v>38</v>
      </c>
      <c r="F15" s="29">
        <f t="shared" si="0"/>
        <v>400</v>
      </c>
    </row>
    <row r="16" spans="1:6" ht="26.25" customHeight="1" x14ac:dyDescent="0.2">
      <c r="A16" s="52">
        <v>14000000</v>
      </c>
      <c r="B16" s="51" t="s">
        <v>51</v>
      </c>
      <c r="C16" s="57">
        <f>C17+C18+C19</f>
        <v>0</v>
      </c>
      <c r="D16" s="56" t="s">
        <v>38</v>
      </c>
      <c r="E16" s="56" t="s">
        <v>38</v>
      </c>
      <c r="F16" s="30">
        <f t="shared" si="0"/>
        <v>0</v>
      </c>
    </row>
    <row r="17" spans="1:6" s="40" customFormat="1" ht="39" customHeight="1" x14ac:dyDescent="0.2">
      <c r="A17" s="87">
        <v>14021900</v>
      </c>
      <c r="B17" s="88" t="s">
        <v>93</v>
      </c>
      <c r="C17" s="89">
        <v>1400</v>
      </c>
      <c r="D17" s="54"/>
      <c r="E17" s="54"/>
      <c r="F17" s="26">
        <f t="shared" si="0"/>
        <v>1400</v>
      </c>
    </row>
    <row r="18" spans="1:6" s="40" customFormat="1" ht="40.5" customHeight="1" x14ac:dyDescent="0.2">
      <c r="A18" s="87">
        <v>14031900</v>
      </c>
      <c r="B18" s="88" t="s">
        <v>94</v>
      </c>
      <c r="C18" s="89">
        <v>7000</v>
      </c>
      <c r="D18" s="54"/>
      <c r="E18" s="54"/>
      <c r="F18" s="26">
        <f t="shared" si="0"/>
        <v>7000</v>
      </c>
    </row>
    <row r="19" spans="1:6" ht="41.25" customHeight="1" x14ac:dyDescent="0.2">
      <c r="A19" s="50">
        <v>14040000</v>
      </c>
      <c r="B19" s="50" t="s">
        <v>72</v>
      </c>
      <c r="C19" s="55">
        <v>-8400</v>
      </c>
      <c r="D19" s="55" t="s">
        <v>38</v>
      </c>
      <c r="E19" s="55" t="s">
        <v>38</v>
      </c>
      <c r="F19" s="26">
        <f t="shared" si="0"/>
        <v>-8400</v>
      </c>
    </row>
    <row r="20" spans="1:6" s="17" customFormat="1" ht="27" customHeight="1" x14ac:dyDescent="0.2">
      <c r="A20" s="16">
        <v>18000000</v>
      </c>
      <c r="B20" s="10" t="s">
        <v>52</v>
      </c>
      <c r="C20" s="53">
        <f>C21+C36+C35</f>
        <v>2300</v>
      </c>
      <c r="D20" s="53" t="s">
        <v>38</v>
      </c>
      <c r="E20" s="53" t="s">
        <v>38</v>
      </c>
      <c r="F20" s="30">
        <f t="shared" si="0"/>
        <v>2300</v>
      </c>
    </row>
    <row r="21" spans="1:6" ht="24.75" customHeight="1" x14ac:dyDescent="0.2">
      <c r="A21" s="10">
        <v>18010000</v>
      </c>
      <c r="B21" s="10" t="s">
        <v>50</v>
      </c>
      <c r="C21" s="53">
        <f>C22+C27+C32</f>
        <v>-1000</v>
      </c>
      <c r="D21" s="53" t="s">
        <v>38</v>
      </c>
      <c r="E21" s="53" t="s">
        <v>38</v>
      </c>
      <c r="F21" s="30">
        <f t="shared" si="0"/>
        <v>-1000</v>
      </c>
    </row>
    <row r="22" spans="1:6" ht="28.5" customHeight="1" x14ac:dyDescent="0.2">
      <c r="A22" s="10"/>
      <c r="B22" s="16" t="s">
        <v>68</v>
      </c>
      <c r="C22" s="53">
        <f>SUM(C23:C26)</f>
        <v>-1000</v>
      </c>
      <c r="D22" s="53"/>
      <c r="E22" s="53"/>
      <c r="F22" s="30">
        <f t="shared" si="0"/>
        <v>-1000</v>
      </c>
    </row>
    <row r="23" spans="1:6" s="40" customFormat="1" ht="40.5" hidden="1" customHeight="1" x14ac:dyDescent="0.2">
      <c r="A23" s="9">
        <v>18010100</v>
      </c>
      <c r="B23" s="9" t="s">
        <v>56</v>
      </c>
      <c r="C23" s="55"/>
      <c r="D23" s="55" t="s">
        <v>38</v>
      </c>
      <c r="E23" s="55" t="s">
        <v>38</v>
      </c>
      <c r="F23" s="29">
        <f t="shared" si="0"/>
        <v>0</v>
      </c>
    </row>
    <row r="24" spans="1:6" s="40" customFormat="1" ht="41.25" hidden="1" customHeight="1" x14ac:dyDescent="0.2">
      <c r="A24" s="9">
        <v>18010200</v>
      </c>
      <c r="B24" s="9" t="s">
        <v>57</v>
      </c>
      <c r="C24" s="55"/>
      <c r="D24" s="55" t="s">
        <v>38</v>
      </c>
      <c r="E24" s="55" t="s">
        <v>38</v>
      </c>
      <c r="F24" s="29">
        <f t="shared" si="0"/>
        <v>0</v>
      </c>
    </row>
    <row r="25" spans="1:6" s="40" customFormat="1" ht="47.25" hidden="1" customHeight="1" x14ac:dyDescent="0.2">
      <c r="A25" s="9">
        <v>18010300</v>
      </c>
      <c r="B25" s="9" t="s">
        <v>58</v>
      </c>
      <c r="C25" s="55"/>
      <c r="D25" s="55" t="s">
        <v>38</v>
      </c>
      <c r="E25" s="55" t="s">
        <v>38</v>
      </c>
      <c r="F25" s="29">
        <f t="shared" si="0"/>
        <v>0</v>
      </c>
    </row>
    <row r="26" spans="1:6" s="40" customFormat="1" ht="58.5" customHeight="1" x14ac:dyDescent="0.2">
      <c r="A26" s="9">
        <v>18010400</v>
      </c>
      <c r="B26" s="9" t="s">
        <v>59</v>
      </c>
      <c r="C26" s="55">
        <v>-1000</v>
      </c>
      <c r="D26" s="55" t="s">
        <v>38</v>
      </c>
      <c r="E26" s="55" t="s">
        <v>38</v>
      </c>
      <c r="F26" s="29">
        <f t="shared" si="0"/>
        <v>-1000</v>
      </c>
    </row>
    <row r="27" spans="1:6" s="40" customFormat="1" ht="24.75" customHeight="1" x14ac:dyDescent="0.2">
      <c r="A27" s="9"/>
      <c r="B27" s="16" t="s">
        <v>69</v>
      </c>
      <c r="C27" s="56">
        <f>SUM(C28:C31)</f>
        <v>0</v>
      </c>
      <c r="D27" s="56"/>
      <c r="E27" s="56"/>
      <c r="F27" s="30">
        <f>C27</f>
        <v>0</v>
      </c>
    </row>
    <row r="28" spans="1:6" s="40" customFormat="1" ht="25.5" customHeight="1" x14ac:dyDescent="0.2">
      <c r="A28" s="9">
        <v>18010500</v>
      </c>
      <c r="B28" s="9" t="s">
        <v>60</v>
      </c>
      <c r="C28" s="55">
        <v>-8600</v>
      </c>
      <c r="D28" s="55" t="s">
        <v>38</v>
      </c>
      <c r="E28" s="55" t="s">
        <v>38</v>
      </c>
      <c r="F28" s="29">
        <f t="shared" si="0"/>
        <v>-8600</v>
      </c>
    </row>
    <row r="29" spans="1:6" s="40" customFormat="1" ht="22.5" customHeight="1" x14ac:dyDescent="0.2">
      <c r="A29" s="9">
        <v>18010600</v>
      </c>
      <c r="B29" s="9" t="s">
        <v>61</v>
      </c>
      <c r="C29" s="55">
        <v>8000</v>
      </c>
      <c r="D29" s="55" t="s">
        <v>38</v>
      </c>
      <c r="E29" s="55" t="s">
        <v>38</v>
      </c>
      <c r="F29" s="29">
        <f t="shared" si="0"/>
        <v>8000</v>
      </c>
    </row>
    <row r="30" spans="1:6" s="40" customFormat="1" ht="25.5" hidden="1" customHeight="1" x14ac:dyDescent="0.2">
      <c r="A30" s="9">
        <v>18010700</v>
      </c>
      <c r="B30" s="9" t="s">
        <v>62</v>
      </c>
      <c r="C30" s="55"/>
      <c r="D30" s="55" t="s">
        <v>38</v>
      </c>
      <c r="E30" s="55" t="s">
        <v>38</v>
      </c>
      <c r="F30" s="29">
        <f t="shared" si="0"/>
        <v>0</v>
      </c>
    </row>
    <row r="31" spans="1:6" s="40" customFormat="1" ht="27.75" customHeight="1" x14ac:dyDescent="0.2">
      <c r="A31" s="9">
        <v>18010900</v>
      </c>
      <c r="B31" s="9" t="s">
        <v>63</v>
      </c>
      <c r="C31" s="55">
        <v>600</v>
      </c>
      <c r="D31" s="55" t="s">
        <v>38</v>
      </c>
      <c r="E31" s="55" t="s">
        <v>38</v>
      </c>
      <c r="F31" s="29">
        <f t="shared" si="0"/>
        <v>600</v>
      </c>
    </row>
    <row r="32" spans="1:6" s="40" customFormat="1" ht="24.75" hidden="1" customHeight="1" x14ac:dyDescent="0.2">
      <c r="A32" s="9"/>
      <c r="B32" s="16" t="s">
        <v>70</v>
      </c>
      <c r="C32" s="56">
        <f>SUM(C33:C34)</f>
        <v>0</v>
      </c>
      <c r="D32" s="56"/>
      <c r="E32" s="56"/>
      <c r="F32" s="30">
        <f>C32</f>
        <v>0</v>
      </c>
    </row>
    <row r="33" spans="1:6" s="40" customFormat="1" ht="24.75" hidden="1" customHeight="1" x14ac:dyDescent="0.2">
      <c r="A33" s="9">
        <v>18011000</v>
      </c>
      <c r="B33" s="9" t="s">
        <v>64</v>
      </c>
      <c r="C33" s="55"/>
      <c r="D33" s="55" t="s">
        <v>38</v>
      </c>
      <c r="E33" s="55" t="s">
        <v>38</v>
      </c>
      <c r="F33" s="29">
        <f t="shared" si="0"/>
        <v>0</v>
      </c>
    </row>
    <row r="34" spans="1:6" s="40" customFormat="1" ht="22.5" hidden="1" customHeight="1" x14ac:dyDescent="0.2">
      <c r="A34" s="9">
        <v>18011100</v>
      </c>
      <c r="B34" s="9" t="s">
        <v>65</v>
      </c>
      <c r="C34" s="55"/>
      <c r="D34" s="55" t="s">
        <v>38</v>
      </c>
      <c r="E34" s="55" t="s">
        <v>38</v>
      </c>
      <c r="F34" s="29">
        <f t="shared" si="0"/>
        <v>0</v>
      </c>
    </row>
    <row r="35" spans="1:6" ht="0.75" hidden="1" customHeight="1" x14ac:dyDescent="0.2">
      <c r="A35" s="16">
        <v>18030000</v>
      </c>
      <c r="B35" s="16" t="s">
        <v>54</v>
      </c>
      <c r="C35" s="56"/>
      <c r="D35" s="56" t="s">
        <v>38</v>
      </c>
      <c r="E35" s="56" t="s">
        <v>38</v>
      </c>
      <c r="F35" s="30">
        <f>C35</f>
        <v>0</v>
      </c>
    </row>
    <row r="36" spans="1:6" s="17" customFormat="1" ht="22.5" customHeight="1" x14ac:dyDescent="0.2">
      <c r="A36" s="10">
        <v>18050000</v>
      </c>
      <c r="B36" s="10" t="s">
        <v>34</v>
      </c>
      <c r="C36" s="53">
        <v>3300</v>
      </c>
      <c r="D36" s="53" t="s">
        <v>38</v>
      </c>
      <c r="E36" s="53" t="str">
        <f>D36</f>
        <v>х</v>
      </c>
      <c r="F36" s="25">
        <f>C36</f>
        <v>3300</v>
      </c>
    </row>
    <row r="37" spans="1:6" ht="23.25" hidden="1" customHeight="1" x14ac:dyDescent="0.2">
      <c r="A37" s="16">
        <v>19000000</v>
      </c>
      <c r="B37" s="16" t="s">
        <v>35</v>
      </c>
      <c r="C37" s="56">
        <f>C38</f>
        <v>0</v>
      </c>
      <c r="D37" s="56">
        <f>D38</f>
        <v>0</v>
      </c>
      <c r="E37" s="56" t="s">
        <v>38</v>
      </c>
      <c r="F37" s="30">
        <f>C37</f>
        <v>0</v>
      </c>
    </row>
    <row r="38" spans="1:6" ht="21" hidden="1" customHeight="1" x14ac:dyDescent="0.2">
      <c r="A38" s="9">
        <v>19010000</v>
      </c>
      <c r="B38" s="9" t="s">
        <v>36</v>
      </c>
      <c r="C38" s="55">
        <f>190-190</f>
        <v>0</v>
      </c>
      <c r="D38" s="55"/>
      <c r="E38" s="55" t="s">
        <v>38</v>
      </c>
      <c r="F38" s="26">
        <f>C38</f>
        <v>0</v>
      </c>
    </row>
    <row r="39" spans="1:6" ht="22.5" hidden="1" customHeight="1" x14ac:dyDescent="0.2">
      <c r="A39" s="9">
        <v>19040000</v>
      </c>
      <c r="B39" s="9" t="s">
        <v>37</v>
      </c>
      <c r="C39" s="55">
        <v>0</v>
      </c>
      <c r="D39" s="55" t="s">
        <v>38</v>
      </c>
      <c r="E39" s="55" t="s">
        <v>38</v>
      </c>
      <c r="F39" s="26">
        <f>C39</f>
        <v>0</v>
      </c>
    </row>
    <row r="40" spans="1:6" ht="24" customHeight="1" x14ac:dyDescent="0.2">
      <c r="A40" s="39">
        <v>20000000</v>
      </c>
      <c r="B40" s="11" t="s">
        <v>9</v>
      </c>
      <c r="C40" s="53">
        <f>C41+C47+C54</f>
        <v>4315</v>
      </c>
      <c r="D40" s="53">
        <f>D54+D58</f>
        <v>1398.2090000000001</v>
      </c>
      <c r="E40" s="53">
        <f>E54</f>
        <v>0</v>
      </c>
      <c r="F40" s="25">
        <f>C40+D40</f>
        <v>5713.2089999999998</v>
      </c>
    </row>
    <row r="41" spans="1:6" ht="24.75" customHeight="1" x14ac:dyDescent="0.2">
      <c r="A41" s="10">
        <v>21000000</v>
      </c>
      <c r="B41" s="14" t="s">
        <v>10</v>
      </c>
      <c r="C41" s="53">
        <f>C42+C43+C44+C45</f>
        <v>3700</v>
      </c>
      <c r="D41" s="53" t="s">
        <v>38</v>
      </c>
      <c r="E41" s="53" t="s">
        <v>38</v>
      </c>
      <c r="F41" s="30">
        <f>C41</f>
        <v>3700</v>
      </c>
    </row>
    <row r="42" spans="1:6" s="15" customFormat="1" ht="56.25" hidden="1" x14ac:dyDescent="0.2">
      <c r="A42" s="9">
        <v>21010300</v>
      </c>
      <c r="B42" s="13" t="s">
        <v>20</v>
      </c>
      <c r="C42" s="55"/>
      <c r="D42" s="55" t="s">
        <v>38</v>
      </c>
      <c r="E42" s="55" t="s">
        <v>38</v>
      </c>
      <c r="F42" s="26">
        <f>C42</f>
        <v>0</v>
      </c>
    </row>
    <row r="43" spans="1:6" ht="36.75" customHeight="1" x14ac:dyDescent="0.2">
      <c r="A43" s="9">
        <v>21050000</v>
      </c>
      <c r="B43" s="9" t="s">
        <v>21</v>
      </c>
      <c r="C43" s="55">
        <v>2200</v>
      </c>
      <c r="D43" s="55" t="s">
        <v>38</v>
      </c>
      <c r="E43" s="55" t="s">
        <v>38</v>
      </c>
      <c r="F43" s="26">
        <f>C43</f>
        <v>2200</v>
      </c>
    </row>
    <row r="44" spans="1:6" ht="75" hidden="1" x14ac:dyDescent="0.2">
      <c r="A44" s="9">
        <v>21080900</v>
      </c>
      <c r="B44" s="9" t="s">
        <v>23</v>
      </c>
      <c r="C44" s="55">
        <v>0</v>
      </c>
      <c r="D44" s="55" t="s">
        <v>38</v>
      </c>
      <c r="E44" s="55" t="s">
        <v>38</v>
      </c>
      <c r="F44" s="26">
        <f>C44</f>
        <v>0</v>
      </c>
    </row>
    <row r="45" spans="1:6" ht="20.25" x14ac:dyDescent="0.2">
      <c r="A45" s="9">
        <v>21081100</v>
      </c>
      <c r="B45" s="9" t="s">
        <v>24</v>
      </c>
      <c r="C45" s="55">
        <v>1500</v>
      </c>
      <c r="D45" s="55" t="s">
        <v>38</v>
      </c>
      <c r="E45" s="55" t="s">
        <v>38</v>
      </c>
      <c r="F45" s="26">
        <f>C45</f>
        <v>1500</v>
      </c>
    </row>
    <row r="46" spans="1:6" ht="37.5" x14ac:dyDescent="0.2">
      <c r="A46" s="9">
        <v>21110000</v>
      </c>
      <c r="B46" s="9" t="s">
        <v>22</v>
      </c>
      <c r="C46" s="55" t="s">
        <v>38</v>
      </c>
      <c r="D46" s="55">
        <v>0</v>
      </c>
      <c r="E46" s="55" t="s">
        <v>38</v>
      </c>
      <c r="F46" s="26">
        <f>D46</f>
        <v>0</v>
      </c>
    </row>
    <row r="47" spans="1:6" ht="37.5" hidden="1" x14ac:dyDescent="0.2">
      <c r="A47" s="10">
        <v>22000000</v>
      </c>
      <c r="B47" s="10" t="s">
        <v>43</v>
      </c>
      <c r="C47" s="53">
        <f>C50+C52+C53+C48+C49+C51</f>
        <v>0</v>
      </c>
      <c r="D47" s="53" t="s">
        <v>38</v>
      </c>
      <c r="E47" s="53" t="s">
        <v>38</v>
      </c>
      <c r="F47" s="25">
        <f t="shared" ref="F47:F53" si="1">C47</f>
        <v>0</v>
      </c>
    </row>
    <row r="48" spans="1:6" s="40" customFormat="1" ht="37.5" hidden="1" x14ac:dyDescent="0.2">
      <c r="A48" s="24">
        <v>22010300</v>
      </c>
      <c r="B48" s="24" t="s">
        <v>42</v>
      </c>
      <c r="C48" s="55"/>
      <c r="D48" s="55" t="s">
        <v>38</v>
      </c>
      <c r="E48" s="55" t="s">
        <v>38</v>
      </c>
      <c r="F48" s="26">
        <f t="shared" si="1"/>
        <v>0</v>
      </c>
    </row>
    <row r="49" spans="1:6" ht="20.25" hidden="1" x14ac:dyDescent="0.2">
      <c r="A49" s="24">
        <v>22012500</v>
      </c>
      <c r="B49" s="24" t="s">
        <v>67</v>
      </c>
      <c r="C49" s="54"/>
      <c r="D49" s="54" t="s">
        <v>38</v>
      </c>
      <c r="E49" s="54" t="s">
        <v>38</v>
      </c>
      <c r="F49" s="29">
        <f t="shared" si="1"/>
        <v>0</v>
      </c>
    </row>
    <row r="50" spans="1:6" s="40" customFormat="1" ht="37.5" hidden="1" x14ac:dyDescent="0.2">
      <c r="A50" s="24">
        <v>22012600</v>
      </c>
      <c r="B50" s="24" t="s">
        <v>74</v>
      </c>
      <c r="C50" s="54"/>
      <c r="D50" s="54" t="s">
        <v>38</v>
      </c>
      <c r="E50" s="54" t="s">
        <v>38</v>
      </c>
      <c r="F50" s="29">
        <f t="shared" si="1"/>
        <v>0</v>
      </c>
    </row>
    <row r="51" spans="1:6" s="40" customFormat="1" ht="93.75" hidden="1" x14ac:dyDescent="0.2">
      <c r="A51" s="24">
        <v>22012900</v>
      </c>
      <c r="B51" s="75" t="s">
        <v>75</v>
      </c>
      <c r="C51" s="54"/>
      <c r="D51" s="54" t="s">
        <v>38</v>
      </c>
      <c r="E51" s="54" t="s">
        <v>38</v>
      </c>
      <c r="F51" s="29">
        <f t="shared" si="1"/>
        <v>0</v>
      </c>
    </row>
    <row r="52" spans="1:6" s="40" customFormat="1" ht="56.25" hidden="1" x14ac:dyDescent="0.2">
      <c r="A52" s="24">
        <v>22080400</v>
      </c>
      <c r="B52" s="76" t="s">
        <v>55</v>
      </c>
      <c r="C52" s="54"/>
      <c r="D52" s="54" t="s">
        <v>38</v>
      </c>
      <c r="E52" s="54" t="s">
        <v>38</v>
      </c>
      <c r="F52" s="29">
        <f t="shared" si="1"/>
        <v>0</v>
      </c>
    </row>
    <row r="53" spans="1:6" s="40" customFormat="1" ht="20.25" hidden="1" x14ac:dyDescent="0.2">
      <c r="A53" s="24">
        <v>22090000</v>
      </c>
      <c r="B53" s="24" t="s">
        <v>11</v>
      </c>
      <c r="C53" s="54"/>
      <c r="D53" s="54" t="s">
        <v>38</v>
      </c>
      <c r="E53" s="54" t="s">
        <v>38</v>
      </c>
      <c r="F53" s="29">
        <f t="shared" si="1"/>
        <v>0</v>
      </c>
    </row>
    <row r="54" spans="1:6" ht="20.25" x14ac:dyDescent="0.2">
      <c r="A54" s="10">
        <v>24000000</v>
      </c>
      <c r="B54" s="12" t="s">
        <v>12</v>
      </c>
      <c r="C54" s="53">
        <f>C55</f>
        <v>615</v>
      </c>
      <c r="D54" s="53">
        <f>D56+D57</f>
        <v>0</v>
      </c>
      <c r="E54" s="56">
        <f>E57</f>
        <v>0</v>
      </c>
      <c r="F54" s="25">
        <f>C54+D54</f>
        <v>615</v>
      </c>
    </row>
    <row r="55" spans="1:6" ht="22.5" customHeight="1" x14ac:dyDescent="0.2">
      <c r="A55" s="9">
        <v>24060300</v>
      </c>
      <c r="B55" s="9" t="s">
        <v>13</v>
      </c>
      <c r="C55" s="55">
        <v>615</v>
      </c>
      <c r="D55" s="55" t="s">
        <v>38</v>
      </c>
      <c r="E55" s="55" t="s">
        <v>38</v>
      </c>
      <c r="F55" s="26">
        <f>C55</f>
        <v>615</v>
      </c>
    </row>
    <row r="56" spans="1:6" ht="60" hidden="1" customHeight="1" x14ac:dyDescent="0.2">
      <c r="A56" s="9">
        <v>24062100</v>
      </c>
      <c r="B56" s="13" t="s">
        <v>25</v>
      </c>
      <c r="C56" s="55" t="s">
        <v>38</v>
      </c>
      <c r="D56" s="55"/>
      <c r="E56" s="55" t="s">
        <v>38</v>
      </c>
      <c r="F56" s="26">
        <f>D56</f>
        <v>0</v>
      </c>
    </row>
    <row r="57" spans="1:6" ht="19.5" hidden="1" customHeight="1" x14ac:dyDescent="0.2">
      <c r="A57" s="24">
        <v>24170000</v>
      </c>
      <c r="B57" s="24" t="s">
        <v>39</v>
      </c>
      <c r="C57" s="58" t="s">
        <v>38</v>
      </c>
      <c r="D57" s="59"/>
      <c r="E57" s="60">
        <f>D57</f>
        <v>0</v>
      </c>
      <c r="F57" s="29">
        <f>D57</f>
        <v>0</v>
      </c>
    </row>
    <row r="58" spans="1:6" s="17" customFormat="1" ht="22.5" customHeight="1" x14ac:dyDescent="0.2">
      <c r="A58" s="10">
        <v>25000000</v>
      </c>
      <c r="B58" s="10" t="s">
        <v>14</v>
      </c>
      <c r="C58" s="53" t="s">
        <v>38</v>
      </c>
      <c r="D58" s="61">
        <f>1083.575+314.634</f>
        <v>1398.2090000000001</v>
      </c>
      <c r="E58" s="53" t="s">
        <v>38</v>
      </c>
      <c r="F58" s="49">
        <f>D58</f>
        <v>1398.2090000000001</v>
      </c>
    </row>
    <row r="59" spans="1:6" s="17" customFormat="1" ht="22.5" customHeight="1" x14ac:dyDescent="0.2">
      <c r="A59" s="39">
        <v>30000000</v>
      </c>
      <c r="B59" s="10" t="s">
        <v>15</v>
      </c>
      <c r="C59" s="53">
        <f>C60</f>
        <v>-15</v>
      </c>
      <c r="D59" s="53">
        <f>D60+D63</f>
        <v>0</v>
      </c>
      <c r="E59" s="53">
        <f>E60+E63</f>
        <v>0</v>
      </c>
      <c r="F59" s="25">
        <f>C59+D59</f>
        <v>-15</v>
      </c>
    </row>
    <row r="60" spans="1:6" s="17" customFormat="1" ht="22.5" customHeight="1" x14ac:dyDescent="0.2">
      <c r="A60" s="10">
        <v>31000000</v>
      </c>
      <c r="B60" s="10" t="s">
        <v>44</v>
      </c>
      <c r="C60" s="53">
        <f>C61+C62</f>
        <v>-15</v>
      </c>
      <c r="D60" s="53">
        <f>D62</f>
        <v>0</v>
      </c>
      <c r="E60" s="53">
        <f>E62</f>
        <v>0</v>
      </c>
      <c r="F60" s="25">
        <f>C60+D60</f>
        <v>-15</v>
      </c>
    </row>
    <row r="61" spans="1:6" ht="77.25" customHeight="1" x14ac:dyDescent="0.2">
      <c r="A61" s="9">
        <v>31010200</v>
      </c>
      <c r="B61" s="22" t="s">
        <v>26</v>
      </c>
      <c r="C61" s="55">
        <v>-15</v>
      </c>
      <c r="D61" s="55" t="s">
        <v>38</v>
      </c>
      <c r="E61" s="55" t="s">
        <v>38</v>
      </c>
      <c r="F61" s="26">
        <f>C61</f>
        <v>-15</v>
      </c>
    </row>
    <row r="62" spans="1:6" ht="59.25" hidden="1" customHeight="1" x14ac:dyDescent="0.2">
      <c r="A62" s="9">
        <v>31030000</v>
      </c>
      <c r="B62" s="9" t="s">
        <v>16</v>
      </c>
      <c r="C62" s="55">
        <v>0</v>
      </c>
      <c r="D62" s="55">
        <v>0</v>
      </c>
      <c r="E62" s="55">
        <f>D62</f>
        <v>0</v>
      </c>
      <c r="F62" s="26">
        <f>D62</f>
        <v>0</v>
      </c>
    </row>
    <row r="63" spans="1:6" s="17" customFormat="1" ht="39" hidden="1" customHeight="1" x14ac:dyDescent="0.2">
      <c r="A63" s="10">
        <v>33000000</v>
      </c>
      <c r="B63" s="10" t="s">
        <v>45</v>
      </c>
      <c r="C63" s="53" t="s">
        <v>38</v>
      </c>
      <c r="D63" s="53">
        <f>D64</f>
        <v>0</v>
      </c>
      <c r="E63" s="53">
        <f>E64</f>
        <v>0</v>
      </c>
      <c r="F63" s="25">
        <f>D63</f>
        <v>0</v>
      </c>
    </row>
    <row r="64" spans="1:6" ht="20.25" hidden="1" x14ac:dyDescent="0.3">
      <c r="A64" s="9">
        <v>33010000</v>
      </c>
      <c r="B64" s="9" t="s">
        <v>17</v>
      </c>
      <c r="C64" s="62" t="s">
        <v>38</v>
      </c>
      <c r="D64" s="55"/>
      <c r="E64" s="55">
        <f>D64</f>
        <v>0</v>
      </c>
      <c r="F64" s="26">
        <f>D64</f>
        <v>0</v>
      </c>
    </row>
    <row r="65" spans="1:6" s="17" customFormat="1" ht="20.25" hidden="1" x14ac:dyDescent="0.2">
      <c r="A65" s="42">
        <v>50000000</v>
      </c>
      <c r="B65" s="41" t="s">
        <v>46</v>
      </c>
      <c r="C65" s="67" t="s">
        <v>38</v>
      </c>
      <c r="D65" s="68">
        <f>D66</f>
        <v>0</v>
      </c>
      <c r="E65" s="67" t="s">
        <v>38</v>
      </c>
      <c r="F65" s="28">
        <f>D65</f>
        <v>0</v>
      </c>
    </row>
    <row r="66" spans="1:6" ht="60" hidden="1" customHeight="1" x14ac:dyDescent="0.2">
      <c r="A66" s="24">
        <v>50110000</v>
      </c>
      <c r="B66" s="24" t="s">
        <v>18</v>
      </c>
      <c r="C66" s="69" t="s">
        <v>38</v>
      </c>
      <c r="D66" s="59"/>
      <c r="E66" s="70" t="s">
        <v>38</v>
      </c>
      <c r="F66" s="29">
        <f>D66</f>
        <v>0</v>
      </c>
    </row>
    <row r="67" spans="1:6" s="17" customFormat="1" ht="23.25" customHeight="1" x14ac:dyDescent="0.2">
      <c r="A67" s="16"/>
      <c r="B67" s="16" t="s">
        <v>79</v>
      </c>
      <c r="C67" s="78">
        <f>C10+C40+C59</f>
        <v>19646</v>
      </c>
      <c r="D67" s="90">
        <f>D10+D40+D59+D65</f>
        <v>1398.2090000000001</v>
      </c>
      <c r="E67" s="78">
        <f>E40+E59</f>
        <v>0</v>
      </c>
      <c r="F67" s="45">
        <f>C67+D67</f>
        <v>21044.208999999999</v>
      </c>
    </row>
    <row r="68" spans="1:6" ht="20.25" x14ac:dyDescent="0.2">
      <c r="A68" s="39">
        <v>40000000</v>
      </c>
      <c r="B68" s="11" t="s">
        <v>47</v>
      </c>
      <c r="C68" s="93">
        <f>C69</f>
        <v>3120.3445499999998</v>
      </c>
      <c r="D68" s="64">
        <f>D69</f>
        <v>0</v>
      </c>
      <c r="E68" s="64">
        <f>E69</f>
        <v>0</v>
      </c>
      <c r="F68" s="96">
        <f>C68+D68</f>
        <v>3120.3445499999998</v>
      </c>
    </row>
    <row r="69" spans="1:6" ht="23.25" customHeight="1" x14ac:dyDescent="0.2">
      <c r="A69" s="10">
        <v>41000000</v>
      </c>
      <c r="B69" s="10" t="s">
        <v>29</v>
      </c>
      <c r="C69" s="93">
        <f>C72+C70</f>
        <v>3120.3445499999998</v>
      </c>
      <c r="D69" s="63">
        <f>D72</f>
        <v>0</v>
      </c>
      <c r="E69" s="64">
        <f>E72</f>
        <v>0</v>
      </c>
      <c r="F69" s="96">
        <f>C69+D69</f>
        <v>3120.3445499999998</v>
      </c>
    </row>
    <row r="70" spans="1:6" ht="0.75" hidden="1" customHeight="1" x14ac:dyDescent="0.2">
      <c r="A70" s="47">
        <v>41020000</v>
      </c>
      <c r="B70" s="47" t="s">
        <v>48</v>
      </c>
      <c r="C70" s="94">
        <f>C71</f>
        <v>0</v>
      </c>
      <c r="D70" s="64" t="s">
        <v>38</v>
      </c>
      <c r="E70" s="64" t="s">
        <v>38</v>
      </c>
      <c r="F70" s="96">
        <f>C70</f>
        <v>0</v>
      </c>
    </row>
    <row r="71" spans="1:6" ht="56.25" hidden="1" x14ac:dyDescent="0.2">
      <c r="A71" s="47">
        <v>41021200</v>
      </c>
      <c r="B71" s="48" t="s">
        <v>49</v>
      </c>
      <c r="C71" s="95"/>
      <c r="D71" s="65" t="s">
        <v>38</v>
      </c>
      <c r="E71" s="65" t="s">
        <v>38</v>
      </c>
      <c r="F71" s="92">
        <f>C71</f>
        <v>0</v>
      </c>
    </row>
    <row r="72" spans="1:6" ht="18.75" x14ac:dyDescent="0.2">
      <c r="A72" s="33">
        <v>41030000</v>
      </c>
      <c r="B72" s="33" t="s">
        <v>30</v>
      </c>
      <c r="C72" s="94">
        <f>C74+C75+C77+C78+C79+C80</f>
        <v>3120.3445499999998</v>
      </c>
      <c r="D72" s="64">
        <f>D73</f>
        <v>0</v>
      </c>
      <c r="E72" s="64">
        <f>E73</f>
        <v>0</v>
      </c>
      <c r="F72" s="96">
        <f>C72+D72</f>
        <v>3120.3445499999998</v>
      </c>
    </row>
    <row r="73" spans="1:6" ht="18.75" hidden="1" x14ac:dyDescent="0.2">
      <c r="A73" s="13">
        <v>41030400</v>
      </c>
      <c r="B73" s="32" t="s">
        <v>41</v>
      </c>
      <c r="C73" s="66" t="s">
        <v>38</v>
      </c>
      <c r="D73" s="66"/>
      <c r="E73" s="66"/>
      <c r="F73" s="38">
        <f>D73</f>
        <v>0</v>
      </c>
    </row>
    <row r="74" spans="1:6" ht="75" hidden="1" x14ac:dyDescent="0.2">
      <c r="A74" s="19">
        <v>41030600</v>
      </c>
      <c r="B74" s="19" t="s">
        <v>31</v>
      </c>
      <c r="C74" s="66"/>
      <c r="D74" s="66" t="s">
        <v>38</v>
      </c>
      <c r="E74" s="66" t="s">
        <v>38</v>
      </c>
      <c r="F74" s="38">
        <f t="shared" ref="F74:F80" si="2">C74</f>
        <v>0</v>
      </c>
    </row>
    <row r="75" spans="1:6" ht="93.75" x14ac:dyDescent="0.2">
      <c r="A75" s="77">
        <v>41030800</v>
      </c>
      <c r="B75" s="27" t="s">
        <v>32</v>
      </c>
      <c r="C75" s="91">
        <v>2343.64455</v>
      </c>
      <c r="D75" s="66" t="s">
        <v>38</v>
      </c>
      <c r="E75" s="66" t="s">
        <v>38</v>
      </c>
      <c r="F75" s="92">
        <f t="shared" si="2"/>
        <v>2343.64455</v>
      </c>
    </row>
    <row r="76" spans="1:6" ht="150" hidden="1" x14ac:dyDescent="0.3">
      <c r="A76" s="86">
        <v>41030900</v>
      </c>
      <c r="B76" s="31" t="s">
        <v>40</v>
      </c>
      <c r="C76" s="66">
        <v>0</v>
      </c>
      <c r="D76" s="66" t="s">
        <v>38</v>
      </c>
      <c r="E76" s="66" t="s">
        <v>38</v>
      </c>
      <c r="F76" s="38">
        <f t="shared" si="2"/>
        <v>0</v>
      </c>
    </row>
    <row r="77" spans="1:6" ht="56.25" hidden="1" x14ac:dyDescent="0.2">
      <c r="A77" s="13">
        <v>41031000</v>
      </c>
      <c r="B77" s="9" t="s">
        <v>33</v>
      </c>
      <c r="C77" s="66"/>
      <c r="D77" s="66" t="s">
        <v>38</v>
      </c>
      <c r="E77" s="66" t="s">
        <v>38</v>
      </c>
      <c r="F77" s="38">
        <f t="shared" si="2"/>
        <v>0</v>
      </c>
    </row>
    <row r="78" spans="1:6" ht="56.25" x14ac:dyDescent="0.2">
      <c r="A78" s="19">
        <v>41033600</v>
      </c>
      <c r="B78" s="19" t="s">
        <v>92</v>
      </c>
      <c r="C78" s="66">
        <v>776.7</v>
      </c>
      <c r="D78" s="66" t="s">
        <v>38</v>
      </c>
      <c r="E78" s="66" t="s">
        <v>38</v>
      </c>
      <c r="F78" s="38">
        <f t="shared" si="2"/>
        <v>776.7</v>
      </c>
    </row>
    <row r="79" spans="1:6" ht="112.5" hidden="1" x14ac:dyDescent="0.2">
      <c r="A79" s="13">
        <v>41035800</v>
      </c>
      <c r="B79" s="32" t="s">
        <v>73</v>
      </c>
      <c r="C79" s="66"/>
      <c r="D79" s="66" t="s">
        <v>38</v>
      </c>
      <c r="E79" s="66" t="s">
        <v>38</v>
      </c>
      <c r="F79" s="38">
        <f t="shared" si="2"/>
        <v>0</v>
      </c>
    </row>
    <row r="80" spans="1:6" ht="18.75" hidden="1" x14ac:dyDescent="0.2">
      <c r="A80" s="13">
        <v>41034200</v>
      </c>
      <c r="B80" s="32" t="s">
        <v>76</v>
      </c>
      <c r="C80" s="66"/>
      <c r="D80" s="66"/>
      <c r="E80" s="66"/>
      <c r="F80" s="38">
        <f t="shared" si="2"/>
        <v>0</v>
      </c>
    </row>
    <row r="81" spans="1:6" s="46" customFormat="1" ht="20.25" x14ac:dyDescent="0.3">
      <c r="A81" s="43"/>
      <c r="B81" s="44" t="s">
        <v>80</v>
      </c>
      <c r="C81" s="97">
        <f>C67+C68</f>
        <v>22766.344550000002</v>
      </c>
      <c r="D81" s="71">
        <f>D67+D68</f>
        <v>1398.2090000000001</v>
      </c>
      <c r="E81" s="71">
        <f>E67+E68</f>
        <v>0</v>
      </c>
      <c r="F81" s="98">
        <f>C81+D81</f>
        <v>24164.553550000001</v>
      </c>
    </row>
    <row r="82" spans="1:6" ht="56.45" customHeight="1" x14ac:dyDescent="0.3">
      <c r="A82" s="13"/>
      <c r="B82" s="102" t="s">
        <v>98</v>
      </c>
      <c r="C82" s="103" t="s">
        <v>97</v>
      </c>
      <c r="D82" s="103"/>
      <c r="E82" s="66"/>
      <c r="F82" s="38"/>
    </row>
    <row r="85" spans="1:6" ht="15.75" x14ac:dyDescent="0.25">
      <c r="A85" s="5"/>
      <c r="B85" s="6"/>
      <c r="C85" s="6"/>
      <c r="D85" s="6"/>
      <c r="E85" s="6"/>
      <c r="F85" s="6"/>
    </row>
    <row r="86" spans="1:6" ht="15.75" x14ac:dyDescent="0.25">
      <c r="A86" s="5"/>
      <c r="B86" s="6"/>
      <c r="C86" s="6"/>
      <c r="D86" s="6"/>
      <c r="E86" s="6"/>
      <c r="F86" s="6"/>
    </row>
    <row r="87" spans="1:6" ht="15.75" x14ac:dyDescent="0.25">
      <c r="A87" s="5"/>
      <c r="B87" s="6"/>
      <c r="C87" s="6"/>
      <c r="D87" s="6"/>
      <c r="E87" s="6"/>
      <c r="F87" s="6"/>
    </row>
    <row r="88" spans="1:6" ht="15.75" x14ac:dyDescent="0.25">
      <c r="A88" s="5"/>
      <c r="B88" s="6"/>
      <c r="C88" s="6"/>
      <c r="D88" s="6"/>
      <c r="E88" s="6"/>
      <c r="F88" s="6"/>
    </row>
    <row r="89" spans="1:6" ht="15.75" x14ac:dyDescent="0.25">
      <c r="A89" s="5"/>
      <c r="B89" s="6"/>
      <c r="C89" s="6"/>
      <c r="D89" s="6"/>
      <c r="E89" s="6"/>
      <c r="F89" s="6"/>
    </row>
    <row r="90" spans="1:6" ht="15.75" x14ac:dyDescent="0.25">
      <c r="A90" s="5"/>
      <c r="B90" s="6"/>
      <c r="C90" s="6"/>
      <c r="D90" s="6"/>
      <c r="E90" s="6"/>
      <c r="F90" s="6"/>
    </row>
    <row r="91" spans="1:6" ht="13.5" x14ac:dyDescent="0.25">
      <c r="A91" s="4"/>
    </row>
    <row r="95" spans="1:6" x14ac:dyDescent="0.2">
      <c r="A95" s="1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5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8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8"/>
  <sheetViews>
    <sheetView view="pageBreakPreview" topLeftCell="A72" zoomScale="75" zoomScaleSheetLayoutView="75" workbookViewId="0">
      <selection activeCell="H75" sqref="H75"/>
    </sheetView>
  </sheetViews>
  <sheetFormatPr defaultRowHeight="12.75" x14ac:dyDescent="0.2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  <col min="8" max="8" width="11.5703125" bestFit="1" customWidth="1"/>
  </cols>
  <sheetData>
    <row r="1" spans="1:6" ht="20.25" x14ac:dyDescent="0.3">
      <c r="A1" s="115" t="s">
        <v>95</v>
      </c>
      <c r="B1" s="115"/>
      <c r="D1" s="104" t="s">
        <v>83</v>
      </c>
      <c r="E1" s="105"/>
      <c r="F1" s="105"/>
    </row>
    <row r="2" spans="1:6" x14ac:dyDescent="0.2">
      <c r="A2" s="3"/>
      <c r="D2" s="106" t="s">
        <v>82</v>
      </c>
      <c r="E2" s="106"/>
      <c r="F2" s="106"/>
    </row>
    <row r="3" spans="1:6" x14ac:dyDescent="0.2">
      <c r="A3" s="3"/>
      <c r="D3" s="81" t="s">
        <v>84</v>
      </c>
      <c r="E3" s="18"/>
    </row>
    <row r="4" spans="1:6" ht="20.25" x14ac:dyDescent="0.3">
      <c r="A4" s="107" t="s">
        <v>78</v>
      </c>
      <c r="B4" s="107"/>
      <c r="C4" s="107"/>
      <c r="D4" s="107"/>
      <c r="E4" s="107"/>
      <c r="F4" s="107"/>
    </row>
    <row r="5" spans="1:6" ht="18.75" x14ac:dyDescent="0.3">
      <c r="A5" s="8"/>
      <c r="B5" s="7"/>
      <c r="C5" s="7"/>
      <c r="D5" s="7"/>
      <c r="E5" s="7"/>
      <c r="F5" s="8" t="s">
        <v>19</v>
      </c>
    </row>
    <row r="6" spans="1:6" ht="18.75" x14ac:dyDescent="0.2">
      <c r="A6" s="108" t="s">
        <v>3</v>
      </c>
      <c r="B6" s="108" t="s">
        <v>4</v>
      </c>
      <c r="C6" s="108" t="s">
        <v>1</v>
      </c>
      <c r="D6" s="108" t="s">
        <v>2</v>
      </c>
      <c r="E6" s="108"/>
      <c r="F6" s="108" t="s">
        <v>0</v>
      </c>
    </row>
    <row r="7" spans="1:6" ht="56.25" x14ac:dyDescent="0.2">
      <c r="A7" s="109"/>
      <c r="B7" s="108"/>
      <c r="C7" s="108"/>
      <c r="D7" s="82" t="s">
        <v>0</v>
      </c>
      <c r="E7" s="82" t="s">
        <v>5</v>
      </c>
      <c r="F7" s="108"/>
    </row>
    <row r="8" spans="1:6" x14ac:dyDescent="0.2">
      <c r="A8" s="108">
        <v>1</v>
      </c>
      <c r="B8" s="108">
        <v>2</v>
      </c>
      <c r="C8" s="108">
        <v>3</v>
      </c>
      <c r="D8" s="108">
        <v>4</v>
      </c>
      <c r="E8" s="108">
        <v>5</v>
      </c>
      <c r="F8" s="108" t="s">
        <v>6</v>
      </c>
    </row>
    <row r="9" spans="1:6" ht="7.5" customHeight="1" x14ac:dyDescent="0.2">
      <c r="A9" s="108"/>
      <c r="B9" s="108"/>
      <c r="C9" s="108"/>
      <c r="D9" s="108"/>
      <c r="E9" s="108"/>
      <c r="F9" s="108"/>
    </row>
    <row r="10" spans="1:6" ht="22.5" customHeight="1" x14ac:dyDescent="0.2">
      <c r="A10" s="39">
        <v>10000000</v>
      </c>
      <c r="B10" s="11" t="s">
        <v>7</v>
      </c>
      <c r="C10" s="53">
        <f>C11+C16+C20+C37</f>
        <v>449911</v>
      </c>
      <c r="D10" s="53">
        <f>D37</f>
        <v>220</v>
      </c>
      <c r="E10" s="53" t="s">
        <v>38</v>
      </c>
      <c r="F10" s="25">
        <f>C10</f>
        <v>449911</v>
      </c>
    </row>
    <row r="11" spans="1:6" ht="12.75" customHeight="1" x14ac:dyDescent="0.2">
      <c r="A11" s="112">
        <v>11000000</v>
      </c>
      <c r="B11" s="112" t="s">
        <v>53</v>
      </c>
      <c r="C11" s="114">
        <f>C13+C14</f>
        <v>249546</v>
      </c>
      <c r="D11" s="114" t="s">
        <v>38</v>
      </c>
      <c r="E11" s="114" t="s">
        <v>38</v>
      </c>
      <c r="F11" s="110">
        <f>C11</f>
        <v>249546</v>
      </c>
    </row>
    <row r="12" spans="1:6" ht="37.5" customHeight="1" x14ac:dyDescent="0.2">
      <c r="A12" s="113"/>
      <c r="B12" s="112"/>
      <c r="C12" s="114"/>
      <c r="D12" s="114"/>
      <c r="E12" s="114"/>
      <c r="F12" s="111"/>
    </row>
    <row r="13" spans="1:6" s="40" customFormat="1" ht="20.25" x14ac:dyDescent="0.2">
      <c r="A13" s="24">
        <v>11010000</v>
      </c>
      <c r="B13" s="24" t="s">
        <v>71</v>
      </c>
      <c r="C13" s="54">
        <f>217500+8900+10000+12646</f>
        <v>249046</v>
      </c>
      <c r="D13" s="54" t="s">
        <v>38</v>
      </c>
      <c r="E13" s="54" t="s">
        <v>38</v>
      </c>
      <c r="F13" s="29">
        <f t="shared" ref="F13:F34" si="0">C13</f>
        <v>249046</v>
      </c>
    </row>
    <row r="14" spans="1:6" ht="25.5" customHeight="1" x14ac:dyDescent="0.2">
      <c r="A14" s="10">
        <v>11020000</v>
      </c>
      <c r="B14" s="10" t="s">
        <v>8</v>
      </c>
      <c r="C14" s="53">
        <f>C15</f>
        <v>500</v>
      </c>
      <c r="D14" s="53" t="s">
        <v>38</v>
      </c>
      <c r="E14" s="53" t="s">
        <v>38</v>
      </c>
      <c r="F14" s="30">
        <f t="shared" si="0"/>
        <v>500</v>
      </c>
    </row>
    <row r="15" spans="1:6" ht="36.75" customHeight="1" x14ac:dyDescent="0.2">
      <c r="A15" s="9">
        <v>11020200</v>
      </c>
      <c r="B15" s="9" t="s">
        <v>28</v>
      </c>
      <c r="C15" s="55">
        <f>100+400</f>
        <v>500</v>
      </c>
      <c r="D15" s="55" t="s">
        <v>38</v>
      </c>
      <c r="E15" s="55" t="s">
        <v>38</v>
      </c>
      <c r="F15" s="29">
        <f t="shared" si="0"/>
        <v>500</v>
      </c>
    </row>
    <row r="16" spans="1:6" ht="26.25" customHeight="1" x14ac:dyDescent="0.2">
      <c r="A16" s="52">
        <v>14000000</v>
      </c>
      <c r="B16" s="51" t="s">
        <v>51</v>
      </c>
      <c r="C16" s="57">
        <f>C17+C18+C19</f>
        <v>24300</v>
      </c>
      <c r="D16" s="56" t="s">
        <v>38</v>
      </c>
      <c r="E16" s="56" t="s">
        <v>38</v>
      </c>
      <c r="F16" s="30">
        <f t="shared" si="0"/>
        <v>24300</v>
      </c>
    </row>
    <row r="17" spans="1:6" ht="42.75" customHeight="1" x14ac:dyDescent="0.2">
      <c r="A17" s="87">
        <v>14021900</v>
      </c>
      <c r="B17" s="88" t="s">
        <v>93</v>
      </c>
      <c r="C17" s="89">
        <v>1400</v>
      </c>
      <c r="D17" s="56"/>
      <c r="E17" s="56"/>
      <c r="F17" s="26">
        <f t="shared" si="0"/>
        <v>1400</v>
      </c>
    </row>
    <row r="18" spans="1:6" ht="39" customHeight="1" x14ac:dyDescent="0.2">
      <c r="A18" s="87">
        <v>14031900</v>
      </c>
      <c r="B18" s="88" t="s">
        <v>94</v>
      </c>
      <c r="C18" s="89">
        <v>7000</v>
      </c>
      <c r="D18" s="56"/>
      <c r="E18" s="56"/>
      <c r="F18" s="26">
        <f t="shared" si="0"/>
        <v>7000</v>
      </c>
    </row>
    <row r="19" spans="1:6" ht="41.25" customHeight="1" x14ac:dyDescent="0.2">
      <c r="A19" s="50">
        <v>14040000</v>
      </c>
      <c r="B19" s="50" t="s">
        <v>72</v>
      </c>
      <c r="C19" s="55">
        <f>24300-8400</f>
        <v>15900</v>
      </c>
      <c r="D19" s="55" t="s">
        <v>38</v>
      </c>
      <c r="E19" s="55" t="s">
        <v>38</v>
      </c>
      <c r="F19" s="26">
        <f t="shared" si="0"/>
        <v>15900</v>
      </c>
    </row>
    <row r="20" spans="1:6" s="17" customFormat="1" ht="36.75" customHeight="1" x14ac:dyDescent="0.2">
      <c r="A20" s="16">
        <v>18000000</v>
      </c>
      <c r="B20" s="10" t="s">
        <v>52</v>
      </c>
      <c r="C20" s="53">
        <f>C21+C36+C35</f>
        <v>176065</v>
      </c>
      <c r="D20" s="53" t="s">
        <v>38</v>
      </c>
      <c r="E20" s="53" t="s">
        <v>38</v>
      </c>
      <c r="F20" s="30">
        <f t="shared" si="0"/>
        <v>176065</v>
      </c>
    </row>
    <row r="21" spans="1:6" ht="24.75" customHeight="1" x14ac:dyDescent="0.2">
      <c r="A21" s="10">
        <v>18010000</v>
      </c>
      <c r="B21" s="10" t="s">
        <v>50</v>
      </c>
      <c r="C21" s="53">
        <f>C22+C27+C32</f>
        <v>140311.29999999999</v>
      </c>
      <c r="D21" s="53" t="s">
        <v>38</v>
      </c>
      <c r="E21" s="53" t="s">
        <v>38</v>
      </c>
      <c r="F21" s="30">
        <f t="shared" si="0"/>
        <v>140311.29999999999</v>
      </c>
    </row>
    <row r="22" spans="1:6" ht="28.5" customHeight="1" x14ac:dyDescent="0.2">
      <c r="A22" s="10"/>
      <c r="B22" s="16" t="s">
        <v>68</v>
      </c>
      <c r="C22" s="53">
        <f>SUM(C23:C26)</f>
        <v>6531.3</v>
      </c>
      <c r="D22" s="53"/>
      <c r="E22" s="53"/>
      <c r="F22" s="30">
        <f t="shared" si="0"/>
        <v>6531.3</v>
      </c>
    </row>
    <row r="23" spans="1:6" s="40" customFormat="1" ht="40.5" customHeight="1" x14ac:dyDescent="0.2">
      <c r="A23" s="9">
        <v>18010100</v>
      </c>
      <c r="B23" s="9" t="s">
        <v>56</v>
      </c>
      <c r="C23" s="55">
        <f>20.4+15.4</f>
        <v>35.799999999999997</v>
      </c>
      <c r="D23" s="55" t="s">
        <v>38</v>
      </c>
      <c r="E23" s="55" t="s">
        <v>38</v>
      </c>
      <c r="F23" s="29">
        <f t="shared" si="0"/>
        <v>35.799999999999997</v>
      </c>
    </row>
    <row r="24" spans="1:6" s="40" customFormat="1" ht="41.25" customHeight="1" x14ac:dyDescent="0.2">
      <c r="A24" s="9">
        <v>18010200</v>
      </c>
      <c r="B24" s="9" t="s">
        <v>57</v>
      </c>
      <c r="C24" s="55">
        <v>260.3</v>
      </c>
      <c r="D24" s="55" t="s">
        <v>38</v>
      </c>
      <c r="E24" s="55" t="s">
        <v>38</v>
      </c>
      <c r="F24" s="29">
        <f t="shared" si="0"/>
        <v>260.3</v>
      </c>
    </row>
    <row r="25" spans="1:6" s="40" customFormat="1" ht="47.25" customHeight="1" x14ac:dyDescent="0.2">
      <c r="A25" s="9">
        <v>18010300</v>
      </c>
      <c r="B25" s="9" t="s">
        <v>58</v>
      </c>
      <c r="C25" s="55">
        <v>588.6</v>
      </c>
      <c r="D25" s="55" t="s">
        <v>38</v>
      </c>
      <c r="E25" s="55" t="s">
        <v>38</v>
      </c>
      <c r="F25" s="29">
        <f t="shared" si="0"/>
        <v>588.6</v>
      </c>
    </row>
    <row r="26" spans="1:6" s="40" customFormat="1" ht="58.5" customHeight="1" x14ac:dyDescent="0.2">
      <c r="A26" s="9">
        <v>18010400</v>
      </c>
      <c r="B26" s="9" t="s">
        <v>59</v>
      </c>
      <c r="C26" s="55">
        <f>3745+2901.6-1000</f>
        <v>5646.6</v>
      </c>
      <c r="D26" s="55" t="s">
        <v>38</v>
      </c>
      <c r="E26" s="55" t="s">
        <v>38</v>
      </c>
      <c r="F26" s="29">
        <f t="shared" si="0"/>
        <v>5646.6</v>
      </c>
    </row>
    <row r="27" spans="1:6" s="40" customFormat="1" ht="24.75" customHeight="1" x14ac:dyDescent="0.2">
      <c r="A27" s="9"/>
      <c r="B27" s="16" t="s">
        <v>69</v>
      </c>
      <c r="C27" s="56">
        <f>SUM(C28:C31)</f>
        <v>133230</v>
      </c>
      <c r="D27" s="56"/>
      <c r="E27" s="56"/>
      <c r="F27" s="30">
        <f>C27</f>
        <v>133230</v>
      </c>
    </row>
    <row r="28" spans="1:6" s="40" customFormat="1" ht="25.5" customHeight="1" x14ac:dyDescent="0.2">
      <c r="A28" s="9">
        <v>18010500</v>
      </c>
      <c r="B28" s="9" t="s">
        <v>60</v>
      </c>
      <c r="C28" s="55">
        <f>50740-8600</f>
        <v>42140</v>
      </c>
      <c r="D28" s="55" t="s">
        <v>38</v>
      </c>
      <c r="E28" s="55" t="s">
        <v>38</v>
      </c>
      <c r="F28" s="29">
        <f t="shared" si="0"/>
        <v>42140</v>
      </c>
    </row>
    <row r="29" spans="1:6" s="40" customFormat="1" ht="23.25" customHeight="1" x14ac:dyDescent="0.2">
      <c r="A29" s="9">
        <v>18010600</v>
      </c>
      <c r="B29" s="9" t="s">
        <v>61</v>
      </c>
      <c r="C29" s="55">
        <f>73500+8000</f>
        <v>81500</v>
      </c>
      <c r="D29" s="55" t="s">
        <v>38</v>
      </c>
      <c r="E29" s="55" t="s">
        <v>38</v>
      </c>
      <c r="F29" s="29">
        <f t="shared" si="0"/>
        <v>81500</v>
      </c>
    </row>
    <row r="30" spans="1:6" s="40" customFormat="1" ht="25.5" customHeight="1" x14ac:dyDescent="0.2">
      <c r="A30" s="9">
        <v>18010700</v>
      </c>
      <c r="B30" s="9" t="s">
        <v>62</v>
      </c>
      <c r="C30" s="55">
        <v>860</v>
      </c>
      <c r="D30" s="55" t="s">
        <v>38</v>
      </c>
      <c r="E30" s="55" t="s">
        <v>38</v>
      </c>
      <c r="F30" s="29">
        <f t="shared" si="0"/>
        <v>860</v>
      </c>
    </row>
    <row r="31" spans="1:6" s="40" customFormat="1" ht="24.75" customHeight="1" x14ac:dyDescent="0.2">
      <c r="A31" s="9">
        <v>18010900</v>
      </c>
      <c r="B31" s="9" t="s">
        <v>63</v>
      </c>
      <c r="C31" s="55">
        <f>8130+600</f>
        <v>8730</v>
      </c>
      <c r="D31" s="55" t="s">
        <v>38</v>
      </c>
      <c r="E31" s="55" t="s">
        <v>38</v>
      </c>
      <c r="F31" s="29">
        <f t="shared" si="0"/>
        <v>8730</v>
      </c>
    </row>
    <row r="32" spans="1:6" s="40" customFormat="1" ht="24.75" customHeight="1" x14ac:dyDescent="0.2">
      <c r="A32" s="9"/>
      <c r="B32" s="16" t="s">
        <v>70</v>
      </c>
      <c r="C32" s="56">
        <f>SUM(C33:C34)</f>
        <v>550</v>
      </c>
      <c r="D32" s="56"/>
      <c r="E32" s="56"/>
      <c r="F32" s="30">
        <f>C32</f>
        <v>550</v>
      </c>
    </row>
    <row r="33" spans="1:6" s="40" customFormat="1" ht="24.75" customHeight="1" x14ac:dyDescent="0.2">
      <c r="A33" s="9">
        <v>18011000</v>
      </c>
      <c r="B33" s="9" t="s">
        <v>64</v>
      </c>
      <c r="C33" s="55">
        <v>250</v>
      </c>
      <c r="D33" s="55" t="s">
        <v>38</v>
      </c>
      <c r="E33" s="55" t="s">
        <v>38</v>
      </c>
      <c r="F33" s="29">
        <f t="shared" si="0"/>
        <v>250</v>
      </c>
    </row>
    <row r="34" spans="1:6" s="40" customFormat="1" ht="24.75" customHeight="1" x14ac:dyDescent="0.2">
      <c r="A34" s="9">
        <v>18011100</v>
      </c>
      <c r="B34" s="9" t="s">
        <v>65</v>
      </c>
      <c r="C34" s="55">
        <v>300</v>
      </c>
      <c r="D34" s="55" t="s">
        <v>38</v>
      </c>
      <c r="E34" s="55" t="s">
        <v>38</v>
      </c>
      <c r="F34" s="29">
        <f t="shared" si="0"/>
        <v>300</v>
      </c>
    </row>
    <row r="35" spans="1:6" ht="28.5" customHeight="1" x14ac:dyDescent="0.2">
      <c r="A35" s="16">
        <v>18030000</v>
      </c>
      <c r="B35" s="16" t="s">
        <v>54</v>
      </c>
      <c r="C35" s="56">
        <v>80</v>
      </c>
      <c r="D35" s="56" t="s">
        <v>38</v>
      </c>
      <c r="E35" s="56" t="s">
        <v>38</v>
      </c>
      <c r="F35" s="30">
        <f>C35</f>
        <v>80</v>
      </c>
    </row>
    <row r="36" spans="1:6" s="17" customFormat="1" ht="22.5" customHeight="1" x14ac:dyDescent="0.2">
      <c r="A36" s="10">
        <v>18050000</v>
      </c>
      <c r="B36" s="10" t="s">
        <v>34</v>
      </c>
      <c r="C36" s="53">
        <f>27400+4953.6+20.1+3300</f>
        <v>35673.699999999997</v>
      </c>
      <c r="D36" s="53" t="s">
        <v>38</v>
      </c>
      <c r="E36" s="53" t="str">
        <f>D36</f>
        <v>х</v>
      </c>
      <c r="F36" s="25">
        <f>C36</f>
        <v>35673.699999999997</v>
      </c>
    </row>
    <row r="37" spans="1:6" ht="23.25" customHeight="1" x14ac:dyDescent="0.2">
      <c r="A37" s="16">
        <v>19000000</v>
      </c>
      <c r="B37" s="16" t="s">
        <v>35</v>
      </c>
      <c r="C37" s="56">
        <f>C38</f>
        <v>0</v>
      </c>
      <c r="D37" s="56">
        <f>D38</f>
        <v>220</v>
      </c>
      <c r="E37" s="56" t="s">
        <v>38</v>
      </c>
      <c r="F37" s="30">
        <f>C37</f>
        <v>0</v>
      </c>
    </row>
    <row r="38" spans="1:6" ht="21" customHeight="1" x14ac:dyDescent="0.2">
      <c r="A38" s="9">
        <v>19010000</v>
      </c>
      <c r="B38" s="9" t="s">
        <v>36</v>
      </c>
      <c r="C38" s="55">
        <f>190-190</f>
        <v>0</v>
      </c>
      <c r="D38" s="55">
        <v>220</v>
      </c>
      <c r="E38" s="55" t="s">
        <v>38</v>
      </c>
      <c r="F38" s="26">
        <f>C38</f>
        <v>0</v>
      </c>
    </row>
    <row r="39" spans="1:6" ht="22.5" hidden="1" customHeight="1" x14ac:dyDescent="0.2">
      <c r="A39" s="9">
        <v>19040000</v>
      </c>
      <c r="B39" s="9" t="s">
        <v>37</v>
      </c>
      <c r="C39" s="55">
        <v>0</v>
      </c>
      <c r="D39" s="55" t="s">
        <v>38</v>
      </c>
      <c r="E39" s="55" t="s">
        <v>38</v>
      </c>
      <c r="F39" s="26">
        <f>C39</f>
        <v>0</v>
      </c>
    </row>
    <row r="40" spans="1:6" ht="24" customHeight="1" x14ac:dyDescent="0.2">
      <c r="A40" s="39">
        <v>20000000</v>
      </c>
      <c r="B40" s="11" t="s">
        <v>9</v>
      </c>
      <c r="C40" s="53">
        <f>C41+C47+C54</f>
        <v>10012</v>
      </c>
      <c r="D40" s="53">
        <f>D54+D58</f>
        <v>22454.409</v>
      </c>
      <c r="E40" s="53">
        <f>E54</f>
        <v>5000</v>
      </c>
      <c r="F40" s="25">
        <f>C40+D40</f>
        <v>32466.409</v>
      </c>
    </row>
    <row r="41" spans="1:6" ht="22.5" customHeight="1" x14ac:dyDescent="0.2">
      <c r="A41" s="10">
        <v>21000000</v>
      </c>
      <c r="B41" s="14" t="s">
        <v>10</v>
      </c>
      <c r="C41" s="53">
        <f>C42+C43+C44+C45</f>
        <v>3787</v>
      </c>
      <c r="D41" s="53" t="s">
        <v>38</v>
      </c>
      <c r="E41" s="53" t="s">
        <v>38</v>
      </c>
      <c r="F41" s="30">
        <f>C41</f>
        <v>3787</v>
      </c>
    </row>
    <row r="42" spans="1:6" s="15" customFormat="1" ht="56.25" x14ac:dyDescent="0.2">
      <c r="A42" s="9">
        <v>21010300</v>
      </c>
      <c r="B42" s="13" t="s">
        <v>20</v>
      </c>
      <c r="C42" s="55">
        <v>65</v>
      </c>
      <c r="D42" s="55" t="s">
        <v>38</v>
      </c>
      <c r="E42" s="55" t="s">
        <v>38</v>
      </c>
      <c r="F42" s="26">
        <f>C42</f>
        <v>65</v>
      </c>
    </row>
    <row r="43" spans="1:6" ht="40.5" customHeight="1" x14ac:dyDescent="0.2">
      <c r="A43" s="9">
        <v>21050000</v>
      </c>
      <c r="B43" s="9" t="s">
        <v>21</v>
      </c>
      <c r="C43" s="55">
        <v>2200</v>
      </c>
      <c r="D43" s="55" t="s">
        <v>38</v>
      </c>
      <c r="E43" s="55" t="s">
        <v>38</v>
      </c>
      <c r="F43" s="26">
        <f>C43</f>
        <v>2200</v>
      </c>
    </row>
    <row r="44" spans="1:6" ht="75" hidden="1" x14ac:dyDescent="0.2">
      <c r="A44" s="9">
        <v>21080900</v>
      </c>
      <c r="B44" s="9" t="s">
        <v>23</v>
      </c>
      <c r="C44" s="55">
        <v>0</v>
      </c>
      <c r="D44" s="55" t="s">
        <v>38</v>
      </c>
      <c r="E44" s="55" t="s">
        <v>38</v>
      </c>
      <c r="F44" s="26">
        <f>C44</f>
        <v>0</v>
      </c>
    </row>
    <row r="45" spans="1:6" ht="20.25" x14ac:dyDescent="0.2">
      <c r="A45" s="9">
        <v>21081100</v>
      </c>
      <c r="B45" s="9" t="s">
        <v>24</v>
      </c>
      <c r="C45" s="55">
        <f>22+1500</f>
        <v>1522</v>
      </c>
      <c r="D45" s="55" t="s">
        <v>38</v>
      </c>
      <c r="E45" s="55" t="s">
        <v>38</v>
      </c>
      <c r="F45" s="26">
        <f>C45</f>
        <v>1522</v>
      </c>
    </row>
    <row r="46" spans="1:6" ht="36" hidden="1" customHeight="1" x14ac:dyDescent="0.2">
      <c r="A46" s="9">
        <v>21110000</v>
      </c>
      <c r="B46" s="9" t="s">
        <v>22</v>
      </c>
      <c r="C46" s="55" t="s">
        <v>38</v>
      </c>
      <c r="D46" s="55">
        <v>0</v>
      </c>
      <c r="E46" s="55" t="s">
        <v>38</v>
      </c>
      <c r="F46" s="26">
        <f>D46</f>
        <v>0</v>
      </c>
    </row>
    <row r="47" spans="1:6" ht="37.5" x14ac:dyDescent="0.2">
      <c r="A47" s="10">
        <v>22000000</v>
      </c>
      <c r="B47" s="10" t="s">
        <v>43</v>
      </c>
      <c r="C47" s="53">
        <f>C50+C52+C53+C48+C49+C51</f>
        <v>5110</v>
      </c>
      <c r="D47" s="53" t="s">
        <v>38</v>
      </c>
      <c r="E47" s="53" t="s">
        <v>38</v>
      </c>
      <c r="F47" s="25">
        <f t="shared" ref="F47:F53" si="1">C47</f>
        <v>5110</v>
      </c>
    </row>
    <row r="48" spans="1:6" s="40" customFormat="1" ht="37.5" x14ac:dyDescent="0.2">
      <c r="A48" s="24">
        <v>22010300</v>
      </c>
      <c r="B48" s="24" t="s">
        <v>42</v>
      </c>
      <c r="C48" s="55">
        <v>55</v>
      </c>
      <c r="D48" s="55" t="s">
        <v>38</v>
      </c>
      <c r="E48" s="55" t="s">
        <v>38</v>
      </c>
      <c r="F48" s="26">
        <f t="shared" si="1"/>
        <v>55</v>
      </c>
    </row>
    <row r="49" spans="1:6" ht="20.25" x14ac:dyDescent="0.2">
      <c r="A49" s="24">
        <v>22012500</v>
      </c>
      <c r="B49" s="24" t="s">
        <v>67</v>
      </c>
      <c r="C49" s="54">
        <v>2000</v>
      </c>
      <c r="D49" s="54" t="s">
        <v>38</v>
      </c>
      <c r="E49" s="54" t="s">
        <v>38</v>
      </c>
      <c r="F49" s="29">
        <f t="shared" si="1"/>
        <v>2000</v>
      </c>
    </row>
    <row r="50" spans="1:6" s="40" customFormat="1" ht="37.5" x14ac:dyDescent="0.2">
      <c r="A50" s="24">
        <v>22012600</v>
      </c>
      <c r="B50" s="24" t="s">
        <v>74</v>
      </c>
      <c r="C50" s="54">
        <v>220</v>
      </c>
      <c r="D50" s="54" t="s">
        <v>38</v>
      </c>
      <c r="E50" s="54" t="s">
        <v>38</v>
      </c>
      <c r="F50" s="29">
        <f t="shared" si="1"/>
        <v>220</v>
      </c>
    </row>
    <row r="51" spans="1:6" s="40" customFormat="1" ht="93.75" x14ac:dyDescent="0.2">
      <c r="A51" s="24">
        <v>22012900</v>
      </c>
      <c r="B51" s="75" t="s">
        <v>75</v>
      </c>
      <c r="C51" s="54">
        <v>5</v>
      </c>
      <c r="D51" s="54" t="s">
        <v>38</v>
      </c>
      <c r="E51" s="54" t="s">
        <v>38</v>
      </c>
      <c r="F51" s="29">
        <f t="shared" si="1"/>
        <v>5</v>
      </c>
    </row>
    <row r="52" spans="1:6" s="40" customFormat="1" ht="38.25" customHeight="1" x14ac:dyDescent="0.2">
      <c r="A52" s="24">
        <v>22080400</v>
      </c>
      <c r="B52" s="76" t="s">
        <v>55</v>
      </c>
      <c r="C52" s="54">
        <v>2800</v>
      </c>
      <c r="D52" s="54" t="s">
        <v>38</v>
      </c>
      <c r="E52" s="54" t="s">
        <v>38</v>
      </c>
      <c r="F52" s="29">
        <f t="shared" si="1"/>
        <v>2800</v>
      </c>
    </row>
    <row r="53" spans="1:6" s="40" customFormat="1" ht="26.25" customHeight="1" x14ac:dyDescent="0.2">
      <c r="A53" s="24">
        <v>22090000</v>
      </c>
      <c r="B53" s="24" t="s">
        <v>11</v>
      </c>
      <c r="C53" s="54">
        <v>30</v>
      </c>
      <c r="D53" s="54" t="s">
        <v>38</v>
      </c>
      <c r="E53" s="54" t="s">
        <v>38</v>
      </c>
      <c r="F53" s="29">
        <f t="shared" si="1"/>
        <v>30</v>
      </c>
    </row>
    <row r="54" spans="1:6" ht="26.25" customHeight="1" x14ac:dyDescent="0.2">
      <c r="A54" s="10">
        <v>24000000</v>
      </c>
      <c r="B54" s="12" t="s">
        <v>12</v>
      </c>
      <c r="C54" s="53">
        <f>C55</f>
        <v>1115</v>
      </c>
      <c r="D54" s="53">
        <f>D56+D57</f>
        <v>5355</v>
      </c>
      <c r="E54" s="56">
        <f>E57</f>
        <v>5000</v>
      </c>
      <c r="F54" s="25">
        <f>C54+D54</f>
        <v>6470</v>
      </c>
    </row>
    <row r="55" spans="1:6" ht="22.5" customHeight="1" x14ac:dyDescent="0.2">
      <c r="A55" s="9">
        <v>24060300</v>
      </c>
      <c r="B55" s="9" t="s">
        <v>13</v>
      </c>
      <c r="C55" s="55">
        <f>500+615</f>
        <v>1115</v>
      </c>
      <c r="D55" s="55" t="s">
        <v>38</v>
      </c>
      <c r="E55" s="55" t="s">
        <v>38</v>
      </c>
      <c r="F55" s="26">
        <f>C55</f>
        <v>1115</v>
      </c>
    </row>
    <row r="56" spans="1:6" ht="60" customHeight="1" x14ac:dyDescent="0.2">
      <c r="A56" s="9">
        <v>24062100</v>
      </c>
      <c r="B56" s="13" t="s">
        <v>25</v>
      </c>
      <c r="C56" s="55" t="s">
        <v>38</v>
      </c>
      <c r="D56" s="55">
        <v>355</v>
      </c>
      <c r="E56" s="55" t="s">
        <v>38</v>
      </c>
      <c r="F56" s="26">
        <f>D56</f>
        <v>355</v>
      </c>
    </row>
    <row r="57" spans="1:6" ht="19.5" customHeight="1" x14ac:dyDescent="0.2">
      <c r="A57" s="24">
        <v>24170000</v>
      </c>
      <c r="B57" s="24" t="s">
        <v>39</v>
      </c>
      <c r="C57" s="58" t="s">
        <v>38</v>
      </c>
      <c r="D57" s="59">
        <v>5000</v>
      </c>
      <c r="E57" s="60">
        <f>D57</f>
        <v>5000</v>
      </c>
      <c r="F57" s="29">
        <f>D57</f>
        <v>5000</v>
      </c>
    </row>
    <row r="58" spans="1:6" s="17" customFormat="1" ht="22.5" customHeight="1" x14ac:dyDescent="0.2">
      <c r="A58" s="10">
        <v>25000000</v>
      </c>
      <c r="B58" s="10" t="s">
        <v>14</v>
      </c>
      <c r="C58" s="53" t="s">
        <v>38</v>
      </c>
      <c r="D58" s="61">
        <f>15101+600.2+1083.575+314.634</f>
        <v>17099.409</v>
      </c>
      <c r="E58" s="53" t="s">
        <v>38</v>
      </c>
      <c r="F58" s="49">
        <f>D58</f>
        <v>17099.409</v>
      </c>
    </row>
    <row r="59" spans="1:6" s="17" customFormat="1" ht="22.5" customHeight="1" x14ac:dyDescent="0.2">
      <c r="A59" s="39">
        <v>30000000</v>
      </c>
      <c r="B59" s="10" t="s">
        <v>15</v>
      </c>
      <c r="C59" s="53">
        <f>C60</f>
        <v>0</v>
      </c>
      <c r="D59" s="53">
        <f>D60+D63</f>
        <v>1000</v>
      </c>
      <c r="E59" s="53">
        <f>E60+E63</f>
        <v>1000</v>
      </c>
      <c r="F59" s="25">
        <f>C59+D59</f>
        <v>1000</v>
      </c>
    </row>
    <row r="60" spans="1:6" s="17" customFormat="1" ht="22.5" customHeight="1" x14ac:dyDescent="0.2">
      <c r="A60" s="10">
        <v>31000000</v>
      </c>
      <c r="B60" s="10" t="s">
        <v>44</v>
      </c>
      <c r="C60" s="53">
        <f>C61+C62</f>
        <v>0</v>
      </c>
      <c r="D60" s="53">
        <f>D62</f>
        <v>0</v>
      </c>
      <c r="E60" s="53">
        <f>E62</f>
        <v>0</v>
      </c>
      <c r="F60" s="25">
        <f>C60+D60</f>
        <v>0</v>
      </c>
    </row>
    <row r="61" spans="1:6" ht="75" x14ac:dyDescent="0.2">
      <c r="A61" s="9">
        <v>31010200</v>
      </c>
      <c r="B61" s="22" t="s">
        <v>26</v>
      </c>
      <c r="C61" s="55">
        <f>15-15</f>
        <v>0</v>
      </c>
      <c r="D61" s="55" t="s">
        <v>38</v>
      </c>
      <c r="E61" s="55" t="s">
        <v>38</v>
      </c>
      <c r="F61" s="26">
        <f>C61</f>
        <v>0</v>
      </c>
    </row>
    <row r="62" spans="1:6" ht="59.45" customHeight="1" x14ac:dyDescent="0.2">
      <c r="A62" s="9">
        <v>31030000</v>
      </c>
      <c r="B62" s="9" t="s">
        <v>16</v>
      </c>
      <c r="C62" s="55">
        <v>0</v>
      </c>
      <c r="D62" s="55">
        <v>0</v>
      </c>
      <c r="E62" s="55">
        <f>D62</f>
        <v>0</v>
      </c>
      <c r="F62" s="26">
        <f>D62</f>
        <v>0</v>
      </c>
    </row>
    <row r="63" spans="1:6" s="17" customFormat="1" ht="39" customHeight="1" x14ac:dyDescent="0.2">
      <c r="A63" s="10">
        <v>33000000</v>
      </c>
      <c r="B63" s="10" t="s">
        <v>45</v>
      </c>
      <c r="C63" s="53" t="s">
        <v>38</v>
      </c>
      <c r="D63" s="53">
        <f>D64</f>
        <v>1000</v>
      </c>
      <c r="E63" s="53">
        <f>E64</f>
        <v>1000</v>
      </c>
      <c r="F63" s="25">
        <f>D63</f>
        <v>1000</v>
      </c>
    </row>
    <row r="64" spans="1:6" ht="20.25" x14ac:dyDescent="0.3">
      <c r="A64" s="9">
        <v>33010000</v>
      </c>
      <c r="B64" s="9" t="s">
        <v>17</v>
      </c>
      <c r="C64" s="62" t="s">
        <v>38</v>
      </c>
      <c r="D64" s="55">
        <v>1000</v>
      </c>
      <c r="E64" s="55">
        <f>D64</f>
        <v>1000</v>
      </c>
      <c r="F64" s="26">
        <f>D64</f>
        <v>1000</v>
      </c>
    </row>
    <row r="65" spans="1:8" s="17" customFormat="1" ht="20.25" x14ac:dyDescent="0.2">
      <c r="A65" s="42">
        <v>50000000</v>
      </c>
      <c r="B65" s="41" t="s">
        <v>46</v>
      </c>
      <c r="C65" s="67" t="s">
        <v>38</v>
      </c>
      <c r="D65" s="68">
        <f>D66</f>
        <v>5</v>
      </c>
      <c r="E65" s="67" t="s">
        <v>38</v>
      </c>
      <c r="F65" s="28">
        <f>D65</f>
        <v>5</v>
      </c>
    </row>
    <row r="66" spans="1:8" ht="60" customHeight="1" x14ac:dyDescent="0.2">
      <c r="A66" s="24">
        <v>50110000</v>
      </c>
      <c r="B66" s="24" t="s">
        <v>18</v>
      </c>
      <c r="C66" s="69" t="s">
        <v>38</v>
      </c>
      <c r="D66" s="59">
        <v>5</v>
      </c>
      <c r="E66" s="70" t="s">
        <v>38</v>
      </c>
      <c r="F66" s="29">
        <f>D66</f>
        <v>5</v>
      </c>
    </row>
    <row r="67" spans="1:8" s="17" customFormat="1" ht="23.25" customHeight="1" x14ac:dyDescent="0.2">
      <c r="A67" s="16"/>
      <c r="B67" s="16" t="s">
        <v>79</v>
      </c>
      <c r="C67" s="78">
        <f>C10+C40+C59</f>
        <v>459923</v>
      </c>
      <c r="D67" s="78">
        <f>D10+D40+D59+D65</f>
        <v>23679.409</v>
      </c>
      <c r="E67" s="78">
        <f>E40+E59</f>
        <v>6000</v>
      </c>
      <c r="F67" s="30">
        <f>C67+D67</f>
        <v>483602.40899999999</v>
      </c>
    </row>
    <row r="68" spans="1:8" ht="20.25" x14ac:dyDescent="0.2">
      <c r="A68" s="39">
        <v>40000000</v>
      </c>
      <c r="B68" s="11" t="s">
        <v>47</v>
      </c>
      <c r="C68" s="63">
        <f>C69</f>
        <v>229911.94500000004</v>
      </c>
      <c r="D68" s="64">
        <f>D69</f>
        <v>0</v>
      </c>
      <c r="E68" s="64">
        <f>E69</f>
        <v>0</v>
      </c>
      <c r="F68" s="37">
        <f>C68+D68</f>
        <v>229911.94500000004</v>
      </c>
    </row>
    <row r="69" spans="1:8" ht="23.25" customHeight="1" x14ac:dyDescent="0.2">
      <c r="A69" s="10">
        <v>41000000</v>
      </c>
      <c r="B69" s="10" t="s">
        <v>29</v>
      </c>
      <c r="C69" s="63">
        <f>C72+C70</f>
        <v>229911.94500000004</v>
      </c>
      <c r="D69" s="63">
        <f>D72</f>
        <v>0</v>
      </c>
      <c r="E69" s="64">
        <f>E72</f>
        <v>0</v>
      </c>
      <c r="F69" s="37">
        <f>C69+D69</f>
        <v>229911.94500000004</v>
      </c>
    </row>
    <row r="70" spans="1:8" ht="0.75" hidden="1" customHeight="1" x14ac:dyDescent="0.2">
      <c r="A70" s="47">
        <v>41020000</v>
      </c>
      <c r="B70" s="47" t="s">
        <v>48</v>
      </c>
      <c r="C70" s="64">
        <f>C71</f>
        <v>0</v>
      </c>
      <c r="D70" s="64" t="s">
        <v>38</v>
      </c>
      <c r="E70" s="64" t="s">
        <v>38</v>
      </c>
      <c r="F70" s="37">
        <f>C70</f>
        <v>0</v>
      </c>
    </row>
    <row r="71" spans="1:8" ht="56.25" hidden="1" x14ac:dyDescent="0.2">
      <c r="A71" s="47">
        <v>41021200</v>
      </c>
      <c r="B71" s="48" t="s">
        <v>49</v>
      </c>
      <c r="C71" s="65"/>
      <c r="D71" s="65" t="s">
        <v>38</v>
      </c>
      <c r="E71" s="65" t="s">
        <v>38</v>
      </c>
      <c r="F71" s="38">
        <f>C71</f>
        <v>0</v>
      </c>
    </row>
    <row r="72" spans="1:8" ht="21.75" customHeight="1" x14ac:dyDescent="0.2">
      <c r="A72" s="33">
        <v>41030000</v>
      </c>
      <c r="B72" s="33" t="s">
        <v>30</v>
      </c>
      <c r="C72" s="64">
        <f>C74+C75+C77+C79+C80+C81+C78</f>
        <v>229911.94500000004</v>
      </c>
      <c r="D72" s="64">
        <f>D73</f>
        <v>0</v>
      </c>
      <c r="E72" s="64">
        <f>E73</f>
        <v>0</v>
      </c>
      <c r="F72" s="37">
        <f>C72+D72</f>
        <v>229911.94500000004</v>
      </c>
    </row>
    <row r="73" spans="1:8" ht="0.75" customHeight="1" x14ac:dyDescent="0.2">
      <c r="A73" s="13">
        <v>41030400</v>
      </c>
      <c r="B73" s="32" t="s">
        <v>41</v>
      </c>
      <c r="C73" s="66" t="s">
        <v>38</v>
      </c>
      <c r="D73" s="66"/>
      <c r="E73" s="66"/>
      <c r="F73" s="38">
        <f>D73</f>
        <v>0</v>
      </c>
    </row>
    <row r="74" spans="1:8" ht="93.75" x14ac:dyDescent="0.2">
      <c r="A74" s="19">
        <v>41030600</v>
      </c>
      <c r="B74" s="19" t="s">
        <v>85</v>
      </c>
      <c r="C74" s="66">
        <v>65949.600000000006</v>
      </c>
      <c r="D74" s="66" t="s">
        <v>38</v>
      </c>
      <c r="E74" s="66" t="s">
        <v>38</v>
      </c>
      <c r="F74" s="38">
        <f t="shared" ref="F74:F81" si="2">C74</f>
        <v>65949.600000000006</v>
      </c>
      <c r="H74" s="100">
        <f>C72-C78-C79-C81</f>
        <v>94556.045000000013</v>
      </c>
    </row>
    <row r="75" spans="1:8" ht="78.75" customHeight="1" x14ac:dyDescent="0.2">
      <c r="A75" s="77">
        <v>41030800</v>
      </c>
      <c r="B75" s="27" t="s">
        <v>32</v>
      </c>
      <c r="C75" s="66">
        <f>23084.8+2588.2+2343.645</f>
        <v>28016.645</v>
      </c>
      <c r="D75" s="66" t="s">
        <v>38</v>
      </c>
      <c r="E75" s="66" t="s">
        <v>38</v>
      </c>
      <c r="F75" s="38">
        <f t="shared" si="2"/>
        <v>28016.645</v>
      </c>
      <c r="H75" s="100"/>
    </row>
    <row r="76" spans="1:8" ht="150" hidden="1" x14ac:dyDescent="0.3">
      <c r="A76" s="82">
        <v>41030900</v>
      </c>
      <c r="B76" s="31" t="s">
        <v>40</v>
      </c>
      <c r="C76" s="66">
        <v>0</v>
      </c>
      <c r="D76" s="66" t="s">
        <v>38</v>
      </c>
      <c r="E76" s="66" t="s">
        <v>38</v>
      </c>
      <c r="F76" s="38">
        <f t="shared" si="2"/>
        <v>0</v>
      </c>
    </row>
    <row r="77" spans="1:8" ht="56.25" x14ac:dyDescent="0.2">
      <c r="A77" s="13">
        <v>41031000</v>
      </c>
      <c r="B77" s="9" t="s">
        <v>33</v>
      </c>
      <c r="C77" s="66">
        <f>139.8-10</f>
        <v>129.80000000000001</v>
      </c>
      <c r="D77" s="66" t="s">
        <v>38</v>
      </c>
      <c r="E77" s="66" t="s">
        <v>38</v>
      </c>
      <c r="F77" s="38">
        <f t="shared" si="2"/>
        <v>129.80000000000001</v>
      </c>
    </row>
    <row r="78" spans="1:8" ht="56.25" x14ac:dyDescent="0.2">
      <c r="A78" s="19">
        <v>41033600</v>
      </c>
      <c r="B78" s="19" t="s">
        <v>92</v>
      </c>
      <c r="C78" s="66">
        <v>776.7</v>
      </c>
      <c r="D78" s="66"/>
      <c r="E78" s="66"/>
      <c r="F78" s="38">
        <f t="shared" si="2"/>
        <v>776.7</v>
      </c>
    </row>
    <row r="79" spans="1:8" ht="18.75" x14ac:dyDescent="0.2">
      <c r="A79" s="19">
        <v>41033900</v>
      </c>
      <c r="B79" s="19" t="s">
        <v>66</v>
      </c>
      <c r="C79" s="66">
        <f>73469.4+4.2</f>
        <v>73473.599999999991</v>
      </c>
      <c r="D79" s="66" t="s">
        <v>38</v>
      </c>
      <c r="E79" s="66" t="s">
        <v>38</v>
      </c>
      <c r="F79" s="38">
        <f t="shared" si="2"/>
        <v>73473.599999999991</v>
      </c>
    </row>
    <row r="80" spans="1:8" ht="150" x14ac:dyDescent="0.2">
      <c r="A80" s="13">
        <v>41035800</v>
      </c>
      <c r="B80" s="32" t="s">
        <v>87</v>
      </c>
      <c r="C80" s="66">
        <v>460</v>
      </c>
      <c r="D80" s="66" t="s">
        <v>38</v>
      </c>
      <c r="E80" s="66" t="s">
        <v>38</v>
      </c>
      <c r="F80" s="38">
        <f t="shared" si="2"/>
        <v>460</v>
      </c>
    </row>
    <row r="81" spans="1:50" ht="18.75" x14ac:dyDescent="0.2">
      <c r="A81" s="13">
        <v>41034200</v>
      </c>
      <c r="B81" s="32" t="s">
        <v>76</v>
      </c>
      <c r="C81" s="66">
        <v>61105.599999999999</v>
      </c>
      <c r="D81" s="66"/>
      <c r="E81" s="66"/>
      <c r="F81" s="38">
        <f t="shared" si="2"/>
        <v>61105.599999999999</v>
      </c>
    </row>
    <row r="82" spans="1:50" s="46" customFormat="1" ht="20.25" x14ac:dyDescent="0.3">
      <c r="A82" s="43"/>
      <c r="B82" s="44" t="s">
        <v>80</v>
      </c>
      <c r="C82" s="71">
        <f>C67+C68</f>
        <v>689834.94500000007</v>
      </c>
      <c r="D82" s="71">
        <f t="shared" ref="D82:E82" si="3">D67+D68</f>
        <v>23679.409</v>
      </c>
      <c r="E82" s="71">
        <f t="shared" si="3"/>
        <v>6000</v>
      </c>
      <c r="F82" s="45">
        <f>C82+D82</f>
        <v>713514.35400000005</v>
      </c>
    </row>
    <row r="83" spans="1:50" s="23" customFormat="1" ht="18.75" x14ac:dyDescent="0.2">
      <c r="A83" s="34"/>
      <c r="B83" s="35" t="s">
        <v>77</v>
      </c>
      <c r="C83" s="72"/>
      <c r="D83" s="73"/>
      <c r="E83" s="73"/>
      <c r="F83" s="36">
        <v>32057.7</v>
      </c>
    </row>
    <row r="84" spans="1:50" s="21" customFormat="1" ht="21" customHeight="1" x14ac:dyDescent="0.3">
      <c r="C84" s="99"/>
    </row>
    <row r="85" spans="1:50" ht="15.75" x14ac:dyDescent="0.25">
      <c r="A85" s="5"/>
      <c r="B85" s="6" t="s">
        <v>81</v>
      </c>
      <c r="C85" s="6"/>
      <c r="D85" s="6"/>
      <c r="E85" s="6" t="s">
        <v>27</v>
      </c>
      <c r="F85" s="6"/>
    </row>
    <row r="86" spans="1:50" s="7" customFormat="1" ht="18.75" x14ac:dyDescent="0.3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</row>
    <row r="87" spans="1:50" ht="15.75" x14ac:dyDescent="0.25">
      <c r="A87" s="5"/>
      <c r="B87" s="6"/>
      <c r="C87" s="6"/>
      <c r="D87" s="6"/>
      <c r="E87" s="6"/>
      <c r="F87" s="6"/>
    </row>
    <row r="88" spans="1:50" ht="15.75" x14ac:dyDescent="0.25">
      <c r="A88" s="5"/>
      <c r="B88" s="6"/>
      <c r="C88" s="6"/>
      <c r="D88" s="6"/>
      <c r="E88" s="6"/>
      <c r="F88" s="6"/>
    </row>
    <row r="89" spans="1:50" ht="15.75" x14ac:dyDescent="0.25">
      <c r="A89" s="5"/>
      <c r="B89" s="6"/>
      <c r="C89" s="6"/>
      <c r="D89" s="6"/>
      <c r="E89" s="6"/>
      <c r="F89" s="6"/>
    </row>
    <row r="90" spans="1:50" ht="15.75" x14ac:dyDescent="0.25">
      <c r="A90" s="5"/>
      <c r="B90" s="6"/>
      <c r="C90" s="6"/>
      <c r="D90" s="6"/>
      <c r="E90" s="6"/>
      <c r="F90" s="6"/>
    </row>
    <row r="91" spans="1:50" ht="15.75" x14ac:dyDescent="0.25">
      <c r="A91" s="5"/>
      <c r="B91" s="6"/>
      <c r="C91" s="6"/>
      <c r="D91" s="6"/>
      <c r="E91" s="6"/>
      <c r="F91" s="6"/>
    </row>
    <row r="92" spans="1:50" ht="15.75" x14ac:dyDescent="0.25">
      <c r="A92" s="5"/>
      <c r="B92" s="6"/>
      <c r="C92" s="6"/>
      <c r="D92" s="6"/>
      <c r="E92" s="6"/>
      <c r="F92" s="6"/>
    </row>
    <row r="93" spans="1:50" ht="15.75" x14ac:dyDescent="0.25">
      <c r="A93" s="5"/>
      <c r="B93" s="6"/>
      <c r="C93" s="6"/>
      <c r="D93" s="6"/>
      <c r="E93" s="6"/>
      <c r="F93" s="6"/>
    </row>
    <row r="94" spans="1:50" ht="13.5" x14ac:dyDescent="0.25">
      <c r="A94" s="4"/>
    </row>
    <row r="98" spans="1:1" x14ac:dyDescent="0.2">
      <c r="A98" s="1"/>
    </row>
  </sheetData>
  <mergeCells count="21">
    <mergeCell ref="D1:F1"/>
    <mergeCell ref="D2:F2"/>
    <mergeCell ref="A4:F4"/>
    <mergeCell ref="A6:A7"/>
    <mergeCell ref="B6:B7"/>
    <mergeCell ref="C6:C7"/>
    <mergeCell ref="D6:E6"/>
    <mergeCell ref="F6:F7"/>
    <mergeCell ref="A1:B1"/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</mergeCells>
  <hyperlinks>
    <hyperlink ref="A98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58" fitToHeight="2" orientation="portrait" r:id="rId1"/>
  <headerFooter alignWithMargins="0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додаток №1 2017 (початковий)</vt:lpstr>
      <vt:lpstr>зміни січень</vt:lpstr>
      <vt:lpstr>зміни квітень</vt:lpstr>
      <vt:lpstr>зміни травень</vt:lpstr>
      <vt:lpstr>додаток №1 2017 (зі змінами)</vt:lpstr>
      <vt:lpstr>'додаток №1 2017 (зі змінами)'!Заголовки_для_печати</vt:lpstr>
      <vt:lpstr>'додаток №1 2017 (початковий)'!Заголовки_для_печати</vt:lpstr>
      <vt:lpstr>'зміни квітень'!Заголовки_для_печати</vt:lpstr>
      <vt:lpstr>'зміни січень'!Заголовки_для_печати</vt:lpstr>
      <vt:lpstr>'зміни травень'!Заголовки_для_печати</vt:lpstr>
      <vt:lpstr>'додаток №1 2017 (зі змінами)'!Область_печати</vt:lpstr>
      <vt:lpstr>'додаток №1 2017 (початковий)'!Область_печати</vt:lpstr>
      <vt:lpstr>'зміни квітень'!Область_печати</vt:lpstr>
      <vt:lpstr>'зміни січень'!Область_печати</vt:lpstr>
      <vt:lpstr>'зміни травень'!Область_печати</vt:lpstr>
    </vt:vector>
  </TitlesOfParts>
  <Company>GFU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Hawk</cp:lastModifiedBy>
  <cp:lastPrinted>2017-06-16T08:49:30Z</cp:lastPrinted>
  <dcterms:created xsi:type="dcterms:W3CDTF">2004-11-09T10:24:06Z</dcterms:created>
  <dcterms:modified xsi:type="dcterms:W3CDTF">2017-06-22T10:43:08Z</dcterms:modified>
</cp:coreProperties>
</file>