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570" windowHeight="11640"/>
  </bookViews>
  <sheets>
    <sheet name="перерозподіл" sheetId="4" r:id="rId1"/>
  </sheets>
  <definedNames>
    <definedName name="_xlnm.Print_Titles" localSheetId="0">перерозподіл!$10:$14</definedName>
    <definedName name="_xlnm.Print_Area" localSheetId="0">перерозподіл!$A$1:$O$96</definedName>
  </definedNames>
  <calcPr calcId="125725"/>
</workbook>
</file>

<file path=xl/calcChain.xml><?xml version="1.0" encoding="utf-8"?>
<calcChain xmlns="http://schemas.openxmlformats.org/spreadsheetml/2006/main">
  <c r="H26" i="4"/>
  <c r="E70"/>
  <c r="O73"/>
  <c r="O76"/>
  <c r="O78"/>
  <c r="O72"/>
  <c r="M32"/>
  <c r="L32"/>
  <c r="H45"/>
  <c r="O45" s="1"/>
  <c r="E64"/>
  <c r="E35"/>
  <c r="G35"/>
  <c r="J20"/>
  <c r="J19" s="1"/>
  <c r="J94" s="1"/>
  <c r="K20"/>
  <c r="K19"/>
  <c r="K94" s="1"/>
  <c r="O49"/>
  <c r="I94"/>
  <c r="G52"/>
  <c r="F52"/>
  <c r="I92"/>
  <c r="J92"/>
  <c r="K92"/>
  <c r="M92"/>
  <c r="N92"/>
  <c r="L92"/>
  <c r="F92"/>
  <c r="E92"/>
  <c r="I89"/>
  <c r="J89"/>
  <c r="K89"/>
  <c r="F89"/>
  <c r="E89"/>
  <c r="E84"/>
  <c r="I84"/>
  <c r="I83" s="1"/>
  <c r="J84"/>
  <c r="K84"/>
  <c r="M84"/>
  <c r="N84"/>
  <c r="L84"/>
  <c r="J80"/>
  <c r="J79" s="1"/>
  <c r="K80"/>
  <c r="K79" s="1"/>
  <c r="L80"/>
  <c r="M80"/>
  <c r="N80"/>
  <c r="I80"/>
  <c r="H80" s="1"/>
  <c r="F80"/>
  <c r="G80"/>
  <c r="G79" s="1"/>
  <c r="E80"/>
  <c r="J70"/>
  <c r="K70"/>
  <c r="L70"/>
  <c r="M70"/>
  <c r="N70"/>
  <c r="I70"/>
  <c r="F70"/>
  <c r="G70"/>
  <c r="H74"/>
  <c r="F59"/>
  <c r="E59"/>
  <c r="F49"/>
  <c r="G49"/>
  <c r="H49"/>
  <c r="I49"/>
  <c r="J49"/>
  <c r="J47" s="1"/>
  <c r="K49"/>
  <c r="K47" s="1"/>
  <c r="L49"/>
  <c r="M49"/>
  <c r="N49"/>
  <c r="E49"/>
  <c r="I32"/>
  <c r="J32"/>
  <c r="K32"/>
  <c r="N32"/>
  <c r="G32"/>
  <c r="H41"/>
  <c r="O38"/>
  <c r="E37"/>
  <c r="F37"/>
  <c r="O36"/>
  <c r="F35"/>
  <c r="H25"/>
  <c r="J16"/>
  <c r="K16"/>
  <c r="L16"/>
  <c r="M16"/>
  <c r="N16"/>
  <c r="I16"/>
  <c r="F16"/>
  <c r="G16"/>
  <c r="E16"/>
  <c r="I79" l="1"/>
  <c r="H70"/>
  <c r="F32"/>
  <c r="E32"/>
  <c r="H32"/>
  <c r="H16"/>
  <c r="G26"/>
  <c r="H86" l="1"/>
  <c r="I24" l="1"/>
  <c r="I23" s="1"/>
  <c r="J24"/>
  <c r="J23" s="1"/>
  <c r="K24"/>
  <c r="K23" s="1"/>
  <c r="L24"/>
  <c r="L23" s="1"/>
  <c r="M24"/>
  <c r="M23" s="1"/>
  <c r="N24"/>
  <c r="N23" s="1"/>
  <c r="H24"/>
  <c r="H23" s="1"/>
  <c r="N91" l="1"/>
  <c r="M91"/>
  <c r="H93"/>
  <c r="O93" s="1"/>
  <c r="F91"/>
  <c r="E91"/>
  <c r="K91"/>
  <c r="J91"/>
  <c r="I91"/>
  <c r="G91"/>
  <c r="N89"/>
  <c r="N88" s="1"/>
  <c r="M89"/>
  <c r="M88" s="1"/>
  <c r="H90"/>
  <c r="O90" s="1"/>
  <c r="F88"/>
  <c r="K88"/>
  <c r="J88"/>
  <c r="I88"/>
  <c r="G88"/>
  <c r="H87"/>
  <c r="O87" s="1"/>
  <c r="O86"/>
  <c r="N83"/>
  <c r="M83"/>
  <c r="F84"/>
  <c r="F83" s="1"/>
  <c r="E83"/>
  <c r="K83"/>
  <c r="J83"/>
  <c r="G83"/>
  <c r="H82"/>
  <c r="O82" s="1"/>
  <c r="E79"/>
  <c r="F79"/>
  <c r="H75"/>
  <c r="O75" s="1"/>
  <c r="K69"/>
  <c r="J69"/>
  <c r="I69"/>
  <c r="G69"/>
  <c r="F69"/>
  <c r="H68"/>
  <c r="O68" s="1"/>
  <c r="H67"/>
  <c r="E62"/>
  <c r="H66"/>
  <c r="H65"/>
  <c r="H64"/>
  <c r="O63"/>
  <c r="J62"/>
  <c r="J61" s="1"/>
  <c r="I62"/>
  <c r="I61" s="1"/>
  <c r="G62"/>
  <c r="G61" s="1"/>
  <c r="K61"/>
  <c r="O60"/>
  <c r="F58"/>
  <c r="O59"/>
  <c r="O58" s="1"/>
  <c r="O57"/>
  <c r="O56"/>
  <c r="F54"/>
  <c r="O55"/>
  <c r="G54"/>
  <c r="N52"/>
  <c r="N47" s="1"/>
  <c r="M52"/>
  <c r="M47" s="1"/>
  <c r="L52"/>
  <c r="L47" s="1"/>
  <c r="I52"/>
  <c r="I47" s="1"/>
  <c r="G47"/>
  <c r="F47"/>
  <c r="O51"/>
  <c r="O50"/>
  <c r="H48"/>
  <c r="H44"/>
  <c r="H43"/>
  <c r="O42"/>
  <c r="H39"/>
  <c r="O37"/>
  <c r="H35"/>
  <c r="H34"/>
  <c r="O33"/>
  <c r="K31"/>
  <c r="J31"/>
  <c r="I31"/>
  <c r="G31"/>
  <c r="O30"/>
  <c r="O29"/>
  <c r="E28"/>
  <c r="I28"/>
  <c r="I27" s="1"/>
  <c r="G28"/>
  <c r="G27" s="1"/>
  <c r="F28"/>
  <c r="F27" s="1"/>
  <c r="O26"/>
  <c r="F24"/>
  <c r="F23" s="1"/>
  <c r="E24"/>
  <c r="G24"/>
  <c r="G23" s="1"/>
  <c r="O22"/>
  <c r="F20"/>
  <c r="F19" s="1"/>
  <c r="N20"/>
  <c r="N19" s="1"/>
  <c r="M20"/>
  <c r="M19" s="1"/>
  <c r="L20"/>
  <c r="L19" s="1"/>
  <c r="I20"/>
  <c r="I19" s="1"/>
  <c r="G20"/>
  <c r="E20"/>
  <c r="J15"/>
  <c r="N15"/>
  <c r="H17"/>
  <c r="F15"/>
  <c r="G15"/>
  <c r="K15"/>
  <c r="O48" l="1"/>
  <c r="M62"/>
  <c r="M61" s="1"/>
  <c r="K46"/>
  <c r="M79"/>
  <c r="L79"/>
  <c r="N31"/>
  <c r="F62"/>
  <c r="F61" s="1"/>
  <c r="I46"/>
  <c r="H28"/>
  <c r="H27" s="1"/>
  <c r="G46"/>
  <c r="G94" s="1"/>
  <c r="O44"/>
  <c r="H92"/>
  <c r="H91" s="1"/>
  <c r="M31"/>
  <c r="N69"/>
  <c r="O43"/>
  <c r="J46"/>
  <c r="F46"/>
  <c r="F94" s="1"/>
  <c r="O65"/>
  <c r="L46"/>
  <c r="H53"/>
  <c r="H52" s="1"/>
  <c r="H47" s="1"/>
  <c r="E31"/>
  <c r="O41"/>
  <c r="H18"/>
  <c r="O18" s="1"/>
  <c r="L31"/>
  <c r="L83"/>
  <c r="E88"/>
  <c r="O54"/>
  <c r="F31"/>
  <c r="M15"/>
  <c r="O64"/>
  <c r="L15"/>
  <c r="O39"/>
  <c r="N46"/>
  <c r="L62"/>
  <c r="H62" s="1"/>
  <c r="H61" s="1"/>
  <c r="I15"/>
  <c r="O21"/>
  <c r="E58"/>
  <c r="O71"/>
  <c r="L89"/>
  <c r="N79"/>
  <c r="O17"/>
  <c r="O67"/>
  <c r="N62"/>
  <c r="N61" s="1"/>
  <c r="N94" s="1"/>
  <c r="O66"/>
  <c r="H20"/>
  <c r="H19" s="1"/>
  <c r="E27"/>
  <c r="O24"/>
  <c r="E23"/>
  <c r="O23" s="1"/>
  <c r="O34"/>
  <c r="M46"/>
  <c r="G19"/>
  <c r="O25"/>
  <c r="H40"/>
  <c r="O40" s="1"/>
  <c r="E54"/>
  <c r="E52" s="1"/>
  <c r="E47" s="1"/>
  <c r="H81"/>
  <c r="H85"/>
  <c r="O85" s="1"/>
  <c r="O35"/>
  <c r="E19"/>
  <c r="E61"/>
  <c r="M94" l="1"/>
  <c r="L94"/>
  <c r="E94"/>
  <c r="H46"/>
  <c r="O52"/>
  <c r="O53"/>
  <c r="L91"/>
  <c r="O92"/>
  <c r="O91" s="1"/>
  <c r="M69"/>
  <c r="O27"/>
  <c r="O28"/>
  <c r="H84"/>
  <c r="L69"/>
  <c r="O81"/>
  <c r="L88"/>
  <c r="H89"/>
  <c r="H15"/>
  <c r="H69"/>
  <c r="L61"/>
  <c r="O19"/>
  <c r="E46"/>
  <c r="O62"/>
  <c r="O61" s="1"/>
  <c r="O20"/>
  <c r="E15"/>
  <c r="E69"/>
  <c r="O74"/>
  <c r="H83" l="1"/>
  <c r="O84"/>
  <c r="O83" s="1"/>
  <c r="O46"/>
  <c r="O47"/>
  <c r="H94"/>
  <c r="O16"/>
  <c r="O80"/>
  <c r="O79" s="1"/>
  <c r="H79"/>
  <c r="H31"/>
  <c r="O31" s="1"/>
  <c r="O32"/>
  <c r="H88"/>
  <c r="O89"/>
  <c r="O88" s="1"/>
  <c r="O69"/>
  <c r="O70"/>
  <c r="O15"/>
  <c r="O94" l="1"/>
</calcChain>
</file>

<file path=xl/sharedStrings.xml><?xml version="1.0" encoding="utf-8"?>
<sst xmlns="http://schemas.openxmlformats.org/spreadsheetml/2006/main" count="279" uniqueCount="189">
  <si>
    <t>(тис.грн.)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</si>
  <si>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</si>
  <si>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</si>
  <si>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</si>
  <si>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</si>
  <si>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</si>
  <si>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</si>
  <si>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</si>
  <si>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</si>
  <si>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</si>
  <si>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</si>
  <si>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</si>
  <si>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Благоустрій міст, сіл, селищ </t>
  </si>
  <si>
    <t>Інші видатки на соціальний захист населення </t>
  </si>
  <si>
    <t>Бібліотеки </t>
  </si>
  <si>
    <t>Музеї і виставки </t>
  </si>
  <si>
    <t>Палаци і будинки культури, клуби та інші заклади клубного типу </t>
  </si>
  <si>
    <t>Школи естетичного виховання дітей </t>
  </si>
  <si>
    <t>Інші культурно-освітні заклади та заходи 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</si>
  <si>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</si>
  <si>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</si>
  <si>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</si>
  <si>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</si>
  <si>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Олександрівська селищна адміністраціяЧорноморської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</si>
  <si>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</si>
  <si>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</si>
  <si>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Служба у справах дітей Чорноморської  міської ради 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</si>
  <si>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</si>
  <si>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</si>
  <si>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Управління архітектури та містобудування Чорноморської  міської ради Одеської області</t>
  </si>
  <si>
    <t>Виконавчий комітет Чорноморської міської ради Одеської області</t>
  </si>
  <si>
    <t>Управління капітального будівництва Чорноморської міської ради Одеської області</t>
  </si>
  <si>
    <t>Код програмної класифікації видатків та кредитування місцевих бюджетів</t>
  </si>
  <si>
    <t>Код ТПКВКМБ /
ТКВКБМС</t>
  </si>
  <si>
    <t>Код ФКВКБ</t>
  </si>
  <si>
    <t>15=5+8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</si>
  <si>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</si>
  <si>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0300000</t>
  </si>
  <si>
    <t>0310000</t>
  </si>
  <si>
    <t>0310170</t>
  </si>
  <si>
    <t>0170</t>
  </si>
  <si>
    <t>0111</t>
  </si>
  <si>
    <t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та їх виконавчих органів</t>
  </si>
  <si>
    <t>3400</t>
  </si>
  <si>
    <t>1090</t>
  </si>
  <si>
    <t>7410</t>
  </si>
  <si>
    <t>0470</t>
  </si>
  <si>
    <t>Заходи з енергозбереження</t>
  </si>
  <si>
    <t>6060</t>
  </si>
  <si>
    <t>0620</t>
  </si>
  <si>
    <t>0316060</t>
  </si>
  <si>
    <t>1000000</t>
  </si>
  <si>
    <t>1010000</t>
  </si>
  <si>
    <t>0180</t>
  </si>
  <si>
    <t>1010180</t>
  </si>
  <si>
    <t>Керівництво і управління у відповідній сфері у містах республіканського Автономної Республіки Крим та обласного значення</t>
  </si>
  <si>
    <t>1010</t>
  </si>
  <si>
    <t xml:space="preserve">Дошкільна освіта </t>
  </si>
  <si>
    <t>1011010</t>
  </si>
  <si>
    <t>0910</t>
  </si>
  <si>
    <t>1020</t>
  </si>
  <si>
    <t>1011020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</si>
  <si>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</si>
  <si>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</si>
  <si>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</si>
  <si>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1011030</t>
  </si>
  <si>
    <t>Надання загальної середньої освiти вечiрнiми (змiнними) школами</t>
  </si>
  <si>
    <t>0922</t>
  </si>
  <si>
    <t>1011090</t>
  </si>
  <si>
    <t>0960</t>
  </si>
  <si>
    <t>Надання позашкільної освіти позашкільними закладами освіти, заходи із позашкільної роботи з дітьми</t>
  </si>
  <si>
    <t>1170</t>
  </si>
  <si>
    <t>1011170</t>
  </si>
  <si>
    <t>0990</t>
  </si>
  <si>
    <t xml:space="preserve">Методичне забезпечення діяльності навчальних закладів та інші заходи в галузі освіти </t>
  </si>
  <si>
    <t>1190</t>
  </si>
  <si>
    <t>1011190</t>
  </si>
  <si>
    <t xml:space="preserve">Централізоване ведення бухгалтерського обліку </t>
  </si>
  <si>
    <t>1200</t>
  </si>
  <si>
    <t>1011200</t>
  </si>
  <si>
    <t xml:space="preserve">Здійснення  централізованого господарського обслуговування </t>
  </si>
  <si>
    <t>1040</t>
  </si>
  <si>
    <t>0810</t>
  </si>
  <si>
    <t>6310</t>
  </si>
  <si>
    <t>Утримання та навчально-тренувальна робота комунальних дитячо-юнацьких спортивних шкіл</t>
  </si>
  <si>
    <t>0490</t>
  </si>
  <si>
    <t>Реалізація заходів щодо інвестиційного розвитку території</t>
  </si>
  <si>
    <t>3130</t>
  </si>
  <si>
    <t>Здійснення соціальної роботи з вразливими категоріями населення</t>
  </si>
  <si>
    <t>1500000</t>
  </si>
  <si>
    <t>1510000</t>
  </si>
  <si>
    <t>1510180</t>
  </si>
  <si>
    <t>2140</t>
  </si>
  <si>
    <t>0722</t>
  </si>
  <si>
    <t>Надання стоматологічної допомоги населенню</t>
  </si>
  <si>
    <t>1070</t>
  </si>
  <si>
    <t>1513040</t>
  </si>
  <si>
    <t>3040</t>
  </si>
  <si>
    <t>Надання допомоги сім'ям з дітьми, малозабезпеченим сім'ям, інвалідам з дитинства, дітям-інвалідам та тимчасової допомоги дітям</t>
  </si>
  <si>
    <t>1513042</t>
  </si>
  <si>
    <t>3042</t>
  </si>
  <si>
    <t>Надання допомоги на догляд за дитиною віком до 3 років </t>
  </si>
  <si>
    <t>1513400</t>
  </si>
  <si>
    <t>1513130</t>
  </si>
  <si>
    <t>3131</t>
  </si>
  <si>
    <t>Центри соціальних служб для сім'ї, дітей та молоді</t>
  </si>
  <si>
    <t>1513131</t>
  </si>
  <si>
    <t>1513132</t>
  </si>
  <si>
    <t>3132</t>
  </si>
  <si>
    <t>Програми і заходи центрів соціальних служб для сім'ї, дітей та молоді</t>
  </si>
  <si>
    <t>1513100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</si>
  <si>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</si>
  <si>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</si>
  <si>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1513104</t>
  </si>
  <si>
    <t>3104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</si>
  <si>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</si>
  <si>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1513049</t>
  </si>
  <si>
    <t>3049</t>
  </si>
  <si>
    <t>Надання державної соціальної допомоги інвалідам з дитинства та дітям-інвалідам</t>
  </si>
  <si>
    <t>2000000</t>
  </si>
  <si>
    <t>2010000</t>
  </si>
  <si>
    <t>2010180</t>
  </si>
  <si>
    <t>2400000</t>
  </si>
  <si>
    <t>2410000</t>
  </si>
  <si>
    <t>2410180</t>
  </si>
  <si>
    <t>2414060</t>
  </si>
  <si>
    <t>4060</t>
  </si>
  <si>
    <t>2414070</t>
  </si>
  <si>
    <t>4070</t>
  </si>
  <si>
    <t>0824</t>
  </si>
  <si>
    <t>2414090</t>
  </si>
  <si>
    <t>4090</t>
  </si>
  <si>
    <t>0828</t>
  </si>
  <si>
    <t>2414100</t>
  </si>
  <si>
    <t>4100</t>
  </si>
  <si>
    <t>2414200</t>
  </si>
  <si>
    <t>4200</t>
  </si>
  <si>
    <t>0829</t>
  </si>
  <si>
    <t>4000000</t>
  </si>
  <si>
    <t>4010000</t>
  </si>
  <si>
    <t>4016010</t>
  </si>
  <si>
    <t>6010</t>
  </si>
  <si>
    <t>0610</t>
  </si>
  <si>
    <t>Забезпечення надійного та безперебійного функціонування житлово-експлуатаційного господарства</t>
  </si>
  <si>
    <t>4500000</t>
  </si>
  <si>
    <t>4510000</t>
  </si>
  <si>
    <t>4510180</t>
  </si>
  <si>
    <t>4700000</t>
  </si>
  <si>
    <t>4710000</t>
  </si>
  <si>
    <t>4710180</t>
  </si>
  <si>
    <t>4716090</t>
  </si>
  <si>
    <t>6090</t>
  </si>
  <si>
    <t>0511</t>
  </si>
  <si>
    <t>Забезпечення проведення берегоукріплювальних робіт</t>
  </si>
  <si>
    <t>4716310</t>
  </si>
  <si>
    <t>4800000</t>
  </si>
  <si>
    <t>4810000</t>
  </si>
  <si>
    <t>4810180</t>
  </si>
  <si>
    <t>7500000</t>
  </si>
  <si>
    <t>7510000</t>
  </si>
  <si>
    <t>7510180</t>
  </si>
  <si>
    <t>1011070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</si>
  <si>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</si>
  <si>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0312140</t>
  </si>
  <si>
    <t>4017410</t>
  </si>
  <si>
    <t>1015031</t>
  </si>
  <si>
    <t>5031</t>
  </si>
  <si>
    <t>Додаток 1</t>
  </si>
  <si>
    <t xml:space="preserve">до  рішення виконавчого комітету </t>
  </si>
  <si>
    <t>Чорноморської міської ради Одеської області</t>
  </si>
  <si>
    <t>Перерозподіл та передача бюджетних призначень у межах загального обсягу бюджетних призначень міського бюджету міста Чорноморська на 2017 рік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</si>
  <si>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</si>
  <si>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4016100</t>
  </si>
  <si>
    <t>6100</t>
  </si>
  <si>
    <t>Впровадження засобів обліку витрат та регулювання споживання води та теплової енергії</t>
  </si>
  <si>
    <t>4517410</t>
  </si>
  <si>
    <t>Керуючий справами</t>
  </si>
  <si>
    <t>І. А. Лубковський</t>
  </si>
  <si>
    <t>1016310</t>
  </si>
  <si>
    <t>4016052</t>
  </si>
  <si>
    <t>6052</t>
  </si>
  <si>
    <t>Забезпечення функціонування водопровідно-каналізаційного господарства</t>
  </si>
  <si>
    <t>4017500</t>
  </si>
  <si>
    <t>7500</t>
  </si>
  <si>
    <t>0411</t>
  </si>
  <si>
    <t>Інші заходи, пов`язані з економічною діяльністю, всього -  </t>
  </si>
  <si>
    <t>в т.ч.</t>
  </si>
  <si>
    <t>фінансова підтримка  комунальному підприємству "Чорноморськводоканал" Чорноморської міської ради</t>
  </si>
  <si>
    <t>від  26.10.2017 р. №   345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</si>
</sst>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56">
    <xf numFmtId="0" fontId="0" fillId="0" borderId="0" xfId="0"/>
    <xf numFmtId="0" fontId="12" fillId="2" borderId="0" xfId="0" applyFont="1" applyFill="1"/>
    <xf numFmtId="0" fontId="4" fillId="2" borderId="1" xfId="0" applyFont="1" applyFill="1" applyBorder="1" applyAlignment="1">
      <alignment wrapText="1"/>
    </xf>
    <xf numFmtId="164" fontId="12" fillId="2" borderId="0" xfId="0" applyNumberFormat="1" applyFont="1" applyFill="1"/>
    <xf numFmtId="49" fontId="13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6" fillId="2" borderId="0" xfId="0" applyFont="1" applyFill="1"/>
    <xf numFmtId="1" fontId="12" fillId="2" borderId="0" xfId="0" applyNumberFormat="1" applyFont="1" applyFill="1"/>
    <xf numFmtId="0" fontId="4" fillId="2" borderId="1" xfId="2" applyFont="1" applyFill="1" applyBorder="1" applyAlignment="1">
      <alignment vertical="center" wrapText="1"/>
    </xf>
    <xf numFmtId="0" fontId="8" fillId="2" borderId="1" xfId="0" applyFont="1" applyFill="1" applyBorder="1" applyAlignment="1">
      <alignment wrapText="1"/>
    </xf>
    <xf numFmtId="164" fontId="9" fillId="2" borderId="0" xfId="2" applyNumberFormat="1" applyFont="1" applyFill="1"/>
    <xf numFmtId="165" fontId="9" fillId="2" borderId="0" xfId="2" applyNumberFormat="1" applyFont="1" applyFill="1"/>
    <xf numFmtId="0" fontId="9" fillId="2" borderId="0" xfId="2" applyFont="1" applyFill="1"/>
    <xf numFmtId="165" fontId="12" fillId="2" borderId="0" xfId="0" applyNumberFormat="1" applyFont="1" applyFill="1"/>
    <xf numFmtId="0" fontId="12" fillId="2" borderId="0" xfId="0" applyFont="1" applyFill="1" applyAlignment="1">
      <alignment horizontal="right"/>
    </xf>
    <xf numFmtId="165" fontId="11" fillId="2" borderId="0" xfId="0" applyNumberFormat="1" applyFont="1" applyFill="1"/>
    <xf numFmtId="49" fontId="11" fillId="2" borderId="0" xfId="0" applyNumberFormat="1" applyFont="1" applyFill="1"/>
    <xf numFmtId="0" fontId="11" fillId="2" borderId="0" xfId="0" applyFont="1" applyFill="1"/>
    <xf numFmtId="164" fontId="11" fillId="2" borderId="0" xfId="0" applyNumberFormat="1" applyFont="1" applyFill="1"/>
    <xf numFmtId="0" fontId="9" fillId="2" borderId="0" xfId="0" applyFont="1" applyFill="1"/>
    <xf numFmtId="49" fontId="14" fillId="2" borderId="0" xfId="0" applyNumberFormat="1" applyFont="1" applyFill="1"/>
    <xf numFmtId="0" fontId="7" fillId="2" borderId="1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/>
    </xf>
    <xf numFmtId="0" fontId="15" fillId="2" borderId="0" xfId="0" applyFont="1" applyFill="1"/>
    <xf numFmtId="0" fontId="4" fillId="2" borderId="1" xfId="2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2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164" fontId="7" fillId="2" borderId="1" xfId="2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2" applyFont="1" applyFill="1" applyBorder="1" applyAlignment="1">
      <alignment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8" fillId="2" borderId="1" xfId="2" applyFont="1" applyFill="1" applyBorder="1"/>
    <xf numFmtId="165" fontId="8" fillId="2" borderId="1" xfId="2" applyNumberFormat="1" applyFont="1" applyFill="1" applyBorder="1" applyAlignment="1">
      <alignment horizontal="center"/>
    </xf>
    <xf numFmtId="164" fontId="8" fillId="2" borderId="1" xfId="2" applyNumberFormat="1" applyFont="1" applyFill="1" applyBorder="1" applyAlignment="1">
      <alignment horizontal="center"/>
    </xf>
    <xf numFmtId="0" fontId="17" fillId="2" borderId="0" xfId="0" applyFont="1" applyFill="1"/>
    <xf numFmtId="164" fontId="8" fillId="2" borderId="1" xfId="2" applyNumberFormat="1" applyFont="1" applyFill="1" applyBorder="1" applyAlignment="1">
      <alignment horizontal="center" wrapText="1"/>
    </xf>
    <xf numFmtId="165" fontId="4" fillId="2" borderId="1" xfId="2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2" fillId="2" borderId="0" xfId="2" applyFont="1" applyFill="1" applyAlignment="1">
      <alignment horizontal="center"/>
    </xf>
    <xf numFmtId="49" fontId="10" fillId="2" borderId="0" xfId="0" applyNumberFormat="1" applyFont="1" applyFill="1" applyAlignment="1">
      <alignment horizontal="center" vertical="center"/>
    </xf>
    <xf numFmtId="49" fontId="4" fillId="2" borderId="1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3" xfId="1"/>
    <cellStyle name="Обычный_дод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tabSelected="1" view="pageBreakPreview" zoomScale="70" zoomScaleNormal="90" zoomScaleSheetLayoutView="70" workbookViewId="0">
      <pane xSplit="4" ySplit="14" topLeftCell="E24" activePane="bottomRight" state="frozen"/>
      <selection pane="topRight" activeCell="E1" sqref="E1"/>
      <selection pane="bottomLeft" activeCell="A13" sqref="A13"/>
      <selection pane="bottomRight" activeCell="H25" sqref="H25"/>
    </sheetView>
  </sheetViews>
  <sheetFormatPr defaultRowHeight="15"/>
  <cols>
    <col min="1" max="3" width="9.140625" style="8"/>
    <col min="4" max="4" width="47" style="1" customWidth="1"/>
    <col min="5" max="5" width="16.7109375" style="1" customWidth="1"/>
    <col min="6" max="6" width="16.85546875" style="1" customWidth="1"/>
    <col min="7" max="7" width="14.85546875" style="1" customWidth="1"/>
    <col min="8" max="8" width="15.5703125" style="1" customWidth="1"/>
    <col min="9" max="9" width="15" style="1" customWidth="1"/>
    <col min="10" max="10" width="12.7109375" style="1" customWidth="1"/>
    <col min="11" max="11" width="11" style="1" customWidth="1"/>
    <col min="12" max="12" width="14" style="1" customWidth="1"/>
    <col min="13" max="13" width="16.28515625" style="1" customWidth="1"/>
    <col min="14" max="14" width="15.7109375" style="1" customWidth="1"/>
    <col min="15" max="15" width="15.85546875" style="1" customWidth="1"/>
    <col min="16" max="16" width="11" style="1" bestFit="1" customWidth="1"/>
    <col min="17" max="17" width="12" style="1" bestFit="1" customWidth="1"/>
    <col min="18" max="16384" width="9.140625" style="1"/>
  </cols>
  <sheetData>
    <row r="1" spans="1:15">
      <c r="A1" s="4"/>
      <c r="B1" s="4"/>
      <c r="C1" s="25"/>
      <c r="D1" s="5"/>
      <c r="E1" s="6"/>
      <c r="F1" s="6"/>
      <c r="G1" s="6"/>
      <c r="H1" s="6"/>
      <c r="I1" s="6"/>
      <c r="J1" s="6"/>
      <c r="K1" s="6"/>
      <c r="L1" s="6" t="s">
        <v>167</v>
      </c>
      <c r="M1" s="6"/>
      <c r="N1" s="6"/>
      <c r="O1" s="6"/>
    </row>
    <row r="2" spans="1:15">
      <c r="A2" s="4"/>
      <c r="B2" s="4"/>
      <c r="C2" s="4"/>
      <c r="D2" s="5"/>
      <c r="E2" s="6"/>
      <c r="F2" s="6"/>
      <c r="G2" s="6"/>
      <c r="H2" s="6"/>
      <c r="I2" s="6"/>
      <c r="J2" s="6"/>
      <c r="K2" s="6"/>
      <c r="L2" s="7" t="s">
        <v>168</v>
      </c>
      <c r="M2" s="7"/>
      <c r="N2" s="6"/>
      <c r="O2" s="6"/>
    </row>
    <row r="3" spans="1:15">
      <c r="A3" s="4"/>
      <c r="B3" s="4"/>
      <c r="C3" s="4"/>
      <c r="D3" s="5"/>
      <c r="E3" s="6"/>
      <c r="F3" s="6"/>
      <c r="G3" s="6"/>
      <c r="H3" s="6"/>
      <c r="I3" s="6"/>
      <c r="J3" s="6"/>
      <c r="K3" s="6"/>
      <c r="L3" s="7" t="s">
        <v>169</v>
      </c>
      <c r="M3" s="7"/>
      <c r="N3" s="6"/>
      <c r="O3" s="6"/>
    </row>
    <row r="4" spans="1:15">
      <c r="D4" s="5"/>
      <c r="E4" s="6"/>
      <c r="F4" s="6"/>
      <c r="G4" s="6"/>
      <c r="H4" s="6"/>
      <c r="I4" s="6"/>
      <c r="J4" s="6"/>
      <c r="K4" s="6"/>
      <c r="L4" s="7" t="s">
        <v>188</v>
      </c>
      <c r="M4" s="7"/>
      <c r="N4" s="6"/>
      <c r="O4" s="6"/>
    </row>
    <row r="5" spans="1:15">
      <c r="D5" s="5"/>
      <c r="E5" s="6"/>
      <c r="F5" s="6"/>
      <c r="G5" s="6"/>
      <c r="H5" s="6"/>
      <c r="I5" s="6"/>
      <c r="J5" s="6"/>
      <c r="K5" s="6"/>
      <c r="L5" s="7"/>
      <c r="M5" s="7"/>
      <c r="N5" s="6"/>
      <c r="O5" s="6"/>
    </row>
    <row r="6" spans="1:1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ht="20.25">
      <c r="A7" s="54" t="s">
        <v>170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</row>
    <row r="8" spans="1:15"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</row>
    <row r="9" spans="1:15"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10" t="s">
        <v>0</v>
      </c>
    </row>
    <row r="10" spans="1:15" ht="15" customHeight="1">
      <c r="A10" s="55" t="s">
        <v>32</v>
      </c>
      <c r="B10" s="55" t="s">
        <v>33</v>
      </c>
      <c r="C10" s="55" t="s">
        <v>34</v>
      </c>
      <c r="D10" s="50" t="s">
        <v>36</v>
      </c>
      <c r="E10" s="51" t="s">
        <v>1</v>
      </c>
      <c r="F10" s="51"/>
      <c r="G10" s="51"/>
      <c r="H10" s="51" t="s">
        <v>6</v>
      </c>
      <c r="I10" s="51"/>
      <c r="J10" s="51"/>
      <c r="K10" s="51"/>
      <c r="L10" s="51"/>
      <c r="M10" s="51"/>
      <c r="N10" s="51"/>
      <c r="O10" s="51" t="s">
        <v>11</v>
      </c>
    </row>
    <row r="11" spans="1:15" ht="15.75">
      <c r="A11" s="55"/>
      <c r="B11" s="55"/>
      <c r="C11" s="55"/>
      <c r="D11" s="50"/>
      <c r="E11" s="51" t="s">
        <v>2</v>
      </c>
      <c r="F11" s="51" t="s">
        <v>3</v>
      </c>
      <c r="G11" s="51"/>
      <c r="H11" s="51" t="s">
        <v>2</v>
      </c>
      <c r="I11" s="51" t="s">
        <v>7</v>
      </c>
      <c r="J11" s="51" t="s">
        <v>3</v>
      </c>
      <c r="K11" s="51"/>
      <c r="L11" s="51" t="s">
        <v>8</v>
      </c>
      <c r="M11" s="51" t="s">
        <v>3</v>
      </c>
      <c r="N11" s="51"/>
      <c r="O11" s="51"/>
    </row>
    <row r="12" spans="1:15" ht="15" customHeight="1">
      <c r="A12" s="55"/>
      <c r="B12" s="55"/>
      <c r="C12" s="55"/>
      <c r="D12" s="50"/>
      <c r="E12" s="51"/>
      <c r="F12" s="51" t="s">
        <v>4</v>
      </c>
      <c r="G12" s="51" t="s">
        <v>5</v>
      </c>
      <c r="H12" s="51"/>
      <c r="I12" s="51"/>
      <c r="J12" s="51" t="s">
        <v>4</v>
      </c>
      <c r="K12" s="51" t="s">
        <v>5</v>
      </c>
      <c r="L12" s="51"/>
      <c r="M12" s="51" t="s">
        <v>9</v>
      </c>
      <c r="N12" s="31" t="s">
        <v>3</v>
      </c>
      <c r="O12" s="51"/>
    </row>
    <row r="13" spans="1:15" ht="173.25">
      <c r="A13" s="55"/>
      <c r="B13" s="55"/>
      <c r="C13" s="55"/>
      <c r="D13" s="50"/>
      <c r="E13" s="51"/>
      <c r="F13" s="51"/>
      <c r="G13" s="51"/>
      <c r="H13" s="51"/>
      <c r="I13" s="51"/>
      <c r="J13" s="51"/>
      <c r="K13" s="51"/>
      <c r="L13" s="51"/>
      <c r="M13" s="51"/>
      <c r="N13" s="31" t="s">
        <v>10</v>
      </c>
      <c r="O13" s="51"/>
    </row>
    <row r="14" spans="1:15" ht="15.75">
      <c r="A14" s="28">
        <v>1</v>
      </c>
      <c r="B14" s="28">
        <v>2</v>
      </c>
      <c r="C14" s="28">
        <v>3</v>
      </c>
      <c r="D14" s="31">
        <v>4</v>
      </c>
      <c r="E14" s="31">
        <v>5</v>
      </c>
      <c r="F14" s="31">
        <v>6</v>
      </c>
      <c r="G14" s="31">
        <v>7</v>
      </c>
      <c r="H14" s="31">
        <v>8</v>
      </c>
      <c r="I14" s="31">
        <v>9</v>
      </c>
      <c r="J14" s="31">
        <v>10</v>
      </c>
      <c r="K14" s="31">
        <v>11</v>
      </c>
      <c r="L14" s="31">
        <v>12</v>
      </c>
      <c r="M14" s="31">
        <v>13</v>
      </c>
      <c r="N14" s="31">
        <v>14</v>
      </c>
      <c r="O14" s="31" t="s">
        <v>35</v>
      </c>
    </row>
    <row r="15" spans="1:15" s="11" customFormat="1" ht="31.5">
      <c r="A15" s="32" t="s">
        <v>37</v>
      </c>
      <c r="B15" s="32"/>
      <c r="C15" s="32"/>
      <c r="D15" s="33" t="s">
        <v>30</v>
      </c>
      <c r="E15" s="48">
        <f>E16</f>
        <v>-146.1</v>
      </c>
      <c r="F15" s="48">
        <f t="shared" ref="F15:N15" si="0">F16</f>
        <v>73.900000000000006</v>
      </c>
      <c r="G15" s="48">
        <f t="shared" si="0"/>
        <v>-320</v>
      </c>
      <c r="H15" s="48">
        <f t="shared" si="0"/>
        <v>0</v>
      </c>
      <c r="I15" s="48">
        <f t="shared" si="0"/>
        <v>0</v>
      </c>
      <c r="J15" s="48">
        <f t="shared" si="0"/>
        <v>0</v>
      </c>
      <c r="K15" s="48">
        <f t="shared" si="0"/>
        <v>0</v>
      </c>
      <c r="L15" s="48">
        <f t="shared" si="0"/>
        <v>0</v>
      </c>
      <c r="M15" s="48">
        <f t="shared" si="0"/>
        <v>0</v>
      </c>
      <c r="N15" s="48">
        <f t="shared" si="0"/>
        <v>0</v>
      </c>
      <c r="O15" s="46">
        <f>E15+H15</f>
        <v>-146.1</v>
      </c>
    </row>
    <row r="16" spans="1:15" ht="31.5">
      <c r="A16" s="32" t="s">
        <v>38</v>
      </c>
      <c r="B16" s="28"/>
      <c r="C16" s="28"/>
      <c r="D16" s="33" t="s">
        <v>30</v>
      </c>
      <c r="E16" s="46">
        <f>E17+E18</f>
        <v>-146.1</v>
      </c>
      <c r="F16" s="46">
        <f t="shared" ref="F16:G16" si="1">F17+F18</f>
        <v>73.900000000000006</v>
      </c>
      <c r="G16" s="46">
        <f t="shared" si="1"/>
        <v>-320</v>
      </c>
      <c r="H16" s="46">
        <f>I16+L16</f>
        <v>0</v>
      </c>
      <c r="I16" s="46">
        <f>I17+I18</f>
        <v>0</v>
      </c>
      <c r="J16" s="46">
        <f t="shared" ref="J16:N16" si="2">J17+J18</f>
        <v>0</v>
      </c>
      <c r="K16" s="46">
        <f t="shared" si="2"/>
        <v>0</v>
      </c>
      <c r="L16" s="46">
        <f t="shared" si="2"/>
        <v>0</v>
      </c>
      <c r="M16" s="46">
        <f t="shared" si="2"/>
        <v>0</v>
      </c>
      <c r="N16" s="46">
        <f t="shared" si="2"/>
        <v>0</v>
      </c>
      <c r="O16" s="46">
        <f>E16+H16</f>
        <v>-146.1</v>
      </c>
    </row>
    <row r="17" spans="1:16" ht="78.75">
      <c r="A17" s="28" t="s">
        <v>39</v>
      </c>
      <c r="B17" s="28" t="s">
        <v>40</v>
      </c>
      <c r="C17" s="28" t="s">
        <v>41</v>
      </c>
      <c r="D17" s="13" t="s">
        <v>42</v>
      </c>
      <c r="E17" s="36">
        <v>-246.1</v>
      </c>
      <c r="F17" s="36">
        <v>73.900000000000006</v>
      </c>
      <c r="G17" s="36">
        <v>-320</v>
      </c>
      <c r="H17" s="36">
        <f>I17+L17</f>
        <v>0</v>
      </c>
      <c r="I17" s="36"/>
      <c r="J17" s="36"/>
      <c r="K17" s="36"/>
      <c r="L17" s="36"/>
      <c r="M17" s="36"/>
      <c r="N17" s="36"/>
      <c r="O17" s="36">
        <f>E17+H17</f>
        <v>-246.1</v>
      </c>
      <c r="P17" s="3"/>
    </row>
    <row r="18" spans="1:16" ht="30" customHeight="1">
      <c r="A18" s="28" t="s">
        <v>163</v>
      </c>
      <c r="B18" s="28" t="s">
        <v>92</v>
      </c>
      <c r="C18" s="28" t="s">
        <v>93</v>
      </c>
      <c r="D18" s="2" t="s">
        <v>94</v>
      </c>
      <c r="E18" s="36">
        <v>100</v>
      </c>
      <c r="F18" s="36"/>
      <c r="G18" s="36"/>
      <c r="H18" s="36">
        <f>I18+L18</f>
        <v>0</v>
      </c>
      <c r="I18" s="36"/>
      <c r="J18" s="36"/>
      <c r="K18" s="36"/>
      <c r="L18" s="36"/>
      <c r="M18" s="36"/>
      <c r="N18" s="36"/>
      <c r="O18" s="36">
        <f>E18+H18</f>
        <v>100</v>
      </c>
      <c r="P18" s="3"/>
    </row>
    <row r="19" spans="1:16" s="11" customFormat="1" ht="47.25">
      <c r="A19" s="32" t="s">
        <v>37</v>
      </c>
      <c r="B19" s="32"/>
      <c r="C19" s="32"/>
      <c r="D19" s="33" t="s">
        <v>23</v>
      </c>
      <c r="E19" s="46">
        <f>E20</f>
        <v>92.4</v>
      </c>
      <c r="F19" s="46">
        <f t="shared" ref="F19:N19" si="3">F20</f>
        <v>-12</v>
      </c>
      <c r="G19" s="46">
        <f t="shared" si="3"/>
        <v>4.4000000000000004</v>
      </c>
      <c r="H19" s="46">
        <f t="shared" si="3"/>
        <v>0</v>
      </c>
      <c r="I19" s="46">
        <f t="shared" si="3"/>
        <v>0</v>
      </c>
      <c r="J19" s="46">
        <f t="shared" si="3"/>
        <v>0</v>
      </c>
      <c r="K19" s="46">
        <f t="shared" si="3"/>
        <v>0</v>
      </c>
      <c r="L19" s="46">
        <f t="shared" si="3"/>
        <v>0</v>
      </c>
      <c r="M19" s="46">
        <f t="shared" si="3"/>
        <v>0</v>
      </c>
      <c r="N19" s="46">
        <f t="shared" si="3"/>
        <v>0</v>
      </c>
      <c r="O19" s="46">
        <f t="shared" ref="O19:O48" si="4">E19+H19</f>
        <v>92.4</v>
      </c>
    </row>
    <row r="20" spans="1:16" ht="47.25">
      <c r="A20" s="32" t="s">
        <v>38</v>
      </c>
      <c r="B20" s="28"/>
      <c r="C20" s="28"/>
      <c r="D20" s="33" t="s">
        <v>23</v>
      </c>
      <c r="E20" s="46">
        <f>E21+E22</f>
        <v>92.4</v>
      </c>
      <c r="F20" s="46">
        <f>F21+F22</f>
        <v>-12</v>
      </c>
      <c r="G20" s="46">
        <f>G21+G22</f>
        <v>4.4000000000000004</v>
      </c>
      <c r="H20" s="46">
        <f>I20+L20</f>
        <v>0</v>
      </c>
      <c r="I20" s="46">
        <f>I21+I22</f>
        <v>0</v>
      </c>
      <c r="J20" s="46">
        <f t="shared" ref="J20:K20" si="5">J21+J22</f>
        <v>0</v>
      </c>
      <c r="K20" s="46">
        <f t="shared" si="5"/>
        <v>0</v>
      </c>
      <c r="L20" s="46">
        <f>L21+L22</f>
        <v>0</v>
      </c>
      <c r="M20" s="46">
        <f>M21+M22</f>
        <v>0</v>
      </c>
      <c r="N20" s="46">
        <f>N21+N22</f>
        <v>0</v>
      </c>
      <c r="O20" s="46">
        <f t="shared" si="4"/>
        <v>92.4</v>
      </c>
    </row>
    <row r="21" spans="1:16" ht="78.75">
      <c r="A21" s="28" t="s">
        <v>39</v>
      </c>
      <c r="B21" s="28" t="s">
        <v>40</v>
      </c>
      <c r="C21" s="28" t="s">
        <v>41</v>
      </c>
      <c r="D21" s="13" t="s">
        <v>42</v>
      </c>
      <c r="E21" s="36">
        <v>-7.6</v>
      </c>
      <c r="F21" s="36">
        <v>-12</v>
      </c>
      <c r="G21" s="36">
        <v>4.4000000000000004</v>
      </c>
      <c r="H21" s="36"/>
      <c r="I21" s="36"/>
      <c r="J21" s="36"/>
      <c r="K21" s="36"/>
      <c r="L21" s="36"/>
      <c r="M21" s="36"/>
      <c r="N21" s="36"/>
      <c r="O21" s="36">
        <f t="shared" si="4"/>
        <v>-7.6</v>
      </c>
    </row>
    <row r="22" spans="1:16" ht="15.75">
      <c r="A22" s="28" t="s">
        <v>50</v>
      </c>
      <c r="B22" s="28" t="s">
        <v>48</v>
      </c>
      <c r="C22" s="28" t="s">
        <v>49</v>
      </c>
      <c r="D22" s="13" t="s">
        <v>12</v>
      </c>
      <c r="E22" s="36">
        <v>100</v>
      </c>
      <c r="F22" s="36"/>
      <c r="G22" s="36"/>
      <c r="H22" s="36"/>
      <c r="I22" s="36"/>
      <c r="J22" s="36"/>
      <c r="K22" s="36"/>
      <c r="L22" s="36"/>
      <c r="M22" s="36"/>
      <c r="N22" s="36"/>
      <c r="O22" s="36">
        <f t="shared" si="4"/>
        <v>100</v>
      </c>
    </row>
    <row r="23" spans="1:16" s="11" customFormat="1" ht="47.25">
      <c r="A23" s="32" t="s">
        <v>37</v>
      </c>
      <c r="B23" s="32"/>
      <c r="C23" s="32"/>
      <c r="D23" s="33" t="s">
        <v>22</v>
      </c>
      <c r="E23" s="46">
        <f>E24</f>
        <v>-6.6</v>
      </c>
      <c r="F23" s="46">
        <f>F24</f>
        <v>-8</v>
      </c>
      <c r="G23" s="46">
        <f>G24</f>
        <v>1.4</v>
      </c>
      <c r="H23" s="46">
        <f t="shared" ref="H23:N23" si="6">H24</f>
        <v>200</v>
      </c>
      <c r="I23" s="46">
        <f t="shared" si="6"/>
        <v>0</v>
      </c>
      <c r="J23" s="46">
        <f t="shared" si="6"/>
        <v>0</v>
      </c>
      <c r="K23" s="46">
        <f t="shared" si="6"/>
        <v>0</v>
      </c>
      <c r="L23" s="46">
        <f t="shared" si="6"/>
        <v>200</v>
      </c>
      <c r="M23" s="46">
        <f t="shared" si="6"/>
        <v>200</v>
      </c>
      <c r="N23" s="46">
        <f t="shared" si="6"/>
        <v>200</v>
      </c>
      <c r="O23" s="46">
        <f t="shared" si="4"/>
        <v>193.4</v>
      </c>
    </row>
    <row r="24" spans="1:16" s="11" customFormat="1" ht="32.25" customHeight="1">
      <c r="A24" s="32" t="s">
        <v>38</v>
      </c>
      <c r="B24" s="32"/>
      <c r="C24" s="32"/>
      <c r="D24" s="33" t="s">
        <v>22</v>
      </c>
      <c r="E24" s="46">
        <f>E25+E26</f>
        <v>-6.6</v>
      </c>
      <c r="F24" s="46">
        <f>F25+F26</f>
        <v>-8</v>
      </c>
      <c r="G24" s="46">
        <f>G25+G26</f>
        <v>1.4</v>
      </c>
      <c r="H24" s="46">
        <f t="shared" ref="H24:N24" si="7">H25+H26</f>
        <v>200</v>
      </c>
      <c r="I24" s="46">
        <f t="shared" si="7"/>
        <v>0</v>
      </c>
      <c r="J24" s="46">
        <f t="shared" si="7"/>
        <v>0</v>
      </c>
      <c r="K24" s="46">
        <f t="shared" si="7"/>
        <v>0</v>
      </c>
      <c r="L24" s="46">
        <f t="shared" si="7"/>
        <v>200</v>
      </c>
      <c r="M24" s="46">
        <f t="shared" si="7"/>
        <v>200</v>
      </c>
      <c r="N24" s="46">
        <f t="shared" si="7"/>
        <v>200</v>
      </c>
      <c r="O24" s="46">
        <f t="shared" si="4"/>
        <v>193.4</v>
      </c>
    </row>
    <row r="25" spans="1:16" ht="78.75">
      <c r="A25" s="28" t="s">
        <v>39</v>
      </c>
      <c r="B25" s="28" t="s">
        <v>40</v>
      </c>
      <c r="C25" s="28" t="s">
        <v>41</v>
      </c>
      <c r="D25" s="13" t="s">
        <v>42</v>
      </c>
      <c r="E25" s="36">
        <v>-6.6</v>
      </c>
      <c r="F25" s="36">
        <v>-8</v>
      </c>
      <c r="G25" s="36">
        <v>1.4</v>
      </c>
      <c r="H25" s="36">
        <f>I25+L25</f>
        <v>0</v>
      </c>
      <c r="I25" s="36"/>
      <c r="J25" s="36"/>
      <c r="K25" s="36"/>
      <c r="L25" s="36"/>
      <c r="M25" s="36"/>
      <c r="N25" s="36"/>
      <c r="O25" s="36">
        <f t="shared" si="4"/>
        <v>-6.6</v>
      </c>
    </row>
    <row r="26" spans="1:16" ht="15.75">
      <c r="A26" s="28" t="s">
        <v>50</v>
      </c>
      <c r="B26" s="28" t="s">
        <v>48</v>
      </c>
      <c r="C26" s="28" t="s">
        <v>49</v>
      </c>
      <c r="D26" s="13" t="s">
        <v>12</v>
      </c>
      <c r="E26" s="36"/>
      <c r="F26" s="36"/>
      <c r="G26" s="36">
        <f>10.3-10.3</f>
        <v>0</v>
      </c>
      <c r="H26" s="36">
        <f>I26+L26</f>
        <v>200</v>
      </c>
      <c r="I26" s="36"/>
      <c r="J26" s="36"/>
      <c r="K26" s="36"/>
      <c r="L26" s="36">
        <v>200</v>
      </c>
      <c r="M26" s="36">
        <v>200</v>
      </c>
      <c r="N26" s="36">
        <v>200</v>
      </c>
      <c r="O26" s="36">
        <f t="shared" si="4"/>
        <v>200</v>
      </c>
    </row>
    <row r="27" spans="1:16" s="11" customFormat="1" ht="47.25">
      <c r="A27" s="32" t="s">
        <v>37</v>
      </c>
      <c r="B27" s="32"/>
      <c r="C27" s="32"/>
      <c r="D27" s="33" t="s">
        <v>24</v>
      </c>
      <c r="E27" s="46">
        <f>E28</f>
        <v>92.7</v>
      </c>
      <c r="F27" s="46">
        <f>F28</f>
        <v>-10</v>
      </c>
      <c r="G27" s="46">
        <f>G28</f>
        <v>2.7</v>
      </c>
      <c r="H27" s="46">
        <f>H28</f>
        <v>0</v>
      </c>
      <c r="I27" s="46">
        <f>I28</f>
        <v>0</v>
      </c>
      <c r="J27" s="46"/>
      <c r="K27" s="46"/>
      <c r="L27" s="46"/>
      <c r="M27" s="46"/>
      <c r="N27" s="46"/>
      <c r="O27" s="46">
        <f t="shared" si="4"/>
        <v>92.7</v>
      </c>
    </row>
    <row r="28" spans="1:16" s="11" customFormat="1" ht="47.25">
      <c r="A28" s="32" t="s">
        <v>38</v>
      </c>
      <c r="B28" s="32"/>
      <c r="C28" s="32"/>
      <c r="D28" s="33" t="s">
        <v>24</v>
      </c>
      <c r="E28" s="46">
        <f>E29+E30</f>
        <v>92.7</v>
      </c>
      <c r="F28" s="46">
        <f>F29</f>
        <v>-10</v>
      </c>
      <c r="G28" s="46">
        <f>G29</f>
        <v>2.7</v>
      </c>
      <c r="H28" s="46">
        <f>I28</f>
        <v>0</v>
      </c>
      <c r="I28" s="46">
        <f>I29</f>
        <v>0</v>
      </c>
      <c r="J28" s="46"/>
      <c r="K28" s="46"/>
      <c r="L28" s="46"/>
      <c r="M28" s="46"/>
      <c r="N28" s="46"/>
      <c r="O28" s="46">
        <f t="shared" si="4"/>
        <v>92.7</v>
      </c>
    </row>
    <row r="29" spans="1:16" ht="78.75">
      <c r="A29" s="28" t="s">
        <v>39</v>
      </c>
      <c r="B29" s="28" t="s">
        <v>40</v>
      </c>
      <c r="C29" s="28" t="s">
        <v>41</v>
      </c>
      <c r="D29" s="13" t="s">
        <v>42</v>
      </c>
      <c r="E29" s="36">
        <v>-7.3</v>
      </c>
      <c r="F29" s="36">
        <v>-10</v>
      </c>
      <c r="G29" s="36">
        <v>2.7</v>
      </c>
      <c r="H29" s="49"/>
      <c r="I29" s="49"/>
      <c r="J29" s="36"/>
      <c r="K29" s="36"/>
      <c r="L29" s="36"/>
      <c r="M29" s="36"/>
      <c r="N29" s="36"/>
      <c r="O29" s="36">
        <f t="shared" si="4"/>
        <v>-7.3</v>
      </c>
    </row>
    <row r="30" spans="1:16" ht="15.75">
      <c r="A30" s="28" t="s">
        <v>50</v>
      </c>
      <c r="B30" s="28" t="s">
        <v>48</v>
      </c>
      <c r="C30" s="28" t="s">
        <v>49</v>
      </c>
      <c r="D30" s="13" t="s">
        <v>12</v>
      </c>
      <c r="E30" s="36">
        <v>100</v>
      </c>
      <c r="F30" s="36"/>
      <c r="G30" s="36"/>
      <c r="H30" s="36"/>
      <c r="I30" s="36"/>
      <c r="J30" s="36"/>
      <c r="K30" s="36"/>
      <c r="L30" s="36"/>
      <c r="M30" s="36"/>
      <c r="N30" s="36"/>
      <c r="O30" s="36">
        <f t="shared" si="4"/>
        <v>100</v>
      </c>
    </row>
    <row r="31" spans="1:16" s="11" customFormat="1" ht="31.5">
      <c r="A31" s="32" t="s">
        <v>51</v>
      </c>
      <c r="B31" s="32"/>
      <c r="C31" s="32"/>
      <c r="D31" s="33" t="s">
        <v>19</v>
      </c>
      <c r="E31" s="46">
        <f>E32</f>
        <v>-858.40000000000009</v>
      </c>
      <c r="F31" s="46">
        <f t="shared" ref="F31:N31" si="8">F32</f>
        <v>1220.4000000000001</v>
      </c>
      <c r="G31" s="46">
        <f t="shared" si="8"/>
        <v>-1378.8</v>
      </c>
      <c r="H31" s="46">
        <f t="shared" si="8"/>
        <v>0</v>
      </c>
      <c r="I31" s="46">
        <f t="shared" si="8"/>
        <v>0</v>
      </c>
      <c r="J31" s="46">
        <f t="shared" si="8"/>
        <v>0</v>
      </c>
      <c r="K31" s="46">
        <f t="shared" si="8"/>
        <v>0</v>
      </c>
      <c r="L31" s="46">
        <f t="shared" si="8"/>
        <v>0</v>
      </c>
      <c r="M31" s="46">
        <f t="shared" si="8"/>
        <v>0</v>
      </c>
      <c r="N31" s="46">
        <f t="shared" si="8"/>
        <v>0</v>
      </c>
      <c r="O31" s="46">
        <f t="shared" si="4"/>
        <v>-858.40000000000009</v>
      </c>
    </row>
    <row r="32" spans="1:16" ht="31.5">
      <c r="A32" s="32" t="s">
        <v>52</v>
      </c>
      <c r="B32" s="28"/>
      <c r="C32" s="28"/>
      <c r="D32" s="33" t="s">
        <v>19</v>
      </c>
      <c r="E32" s="46">
        <f>E33+E34+E35+E37+E39+E40+E41+E42+E43+E44</f>
        <v>-858.40000000000009</v>
      </c>
      <c r="F32" s="46">
        <f t="shared" ref="F32:G32" si="9">F33+F34+F35+F37+F39+F40+F41+F42+F43+F44</f>
        <v>1220.4000000000001</v>
      </c>
      <c r="G32" s="46">
        <f t="shared" si="9"/>
        <v>-1378.8</v>
      </c>
      <c r="H32" s="46">
        <f>I32+L32</f>
        <v>0</v>
      </c>
      <c r="I32" s="46">
        <f t="shared" ref="I32" si="10">I33+I34+I35+I37+I39+I40+I41+I42+I43+I44</f>
        <v>0</v>
      </c>
      <c r="J32" s="46">
        <f t="shared" ref="J32" si="11">J33+J34+J35+J37+J39+J40+J41+J42+J43+J44</f>
        <v>0</v>
      </c>
      <c r="K32" s="46">
        <f t="shared" ref="K32" si="12">K33+K34+K35+K37+K39+K40+K41+K42+K43+K44</f>
        <v>0</v>
      </c>
      <c r="L32" s="46">
        <f>L33+L34+L35+L37+L39+L40+L41+L42+L43+L44+L45</f>
        <v>0</v>
      </c>
      <c r="M32" s="46">
        <f>M33+M34+M35+M37+M39+M40+M41+M42+M43+M44+M45</f>
        <v>0</v>
      </c>
      <c r="N32" s="46">
        <f t="shared" ref="N32" si="13">N33+N34+N35+N37+N39+N40+N41+N42+N43+N44</f>
        <v>0</v>
      </c>
      <c r="O32" s="46">
        <f t="shared" si="4"/>
        <v>-858.40000000000009</v>
      </c>
    </row>
    <row r="33" spans="1:18" ht="47.25">
      <c r="A33" s="28" t="s">
        <v>54</v>
      </c>
      <c r="B33" s="28" t="s">
        <v>53</v>
      </c>
      <c r="C33" s="28" t="s">
        <v>41</v>
      </c>
      <c r="D33" s="34" t="s">
        <v>55</v>
      </c>
      <c r="E33" s="36">
        <v>9</v>
      </c>
      <c r="F33" s="36">
        <v>9</v>
      </c>
      <c r="G33" s="36"/>
      <c r="H33" s="36"/>
      <c r="I33" s="36"/>
      <c r="J33" s="36"/>
      <c r="K33" s="36"/>
      <c r="L33" s="36"/>
      <c r="M33" s="36"/>
      <c r="N33" s="36"/>
      <c r="O33" s="36">
        <f t="shared" si="4"/>
        <v>9</v>
      </c>
    </row>
    <row r="34" spans="1:18" ht="15.75">
      <c r="A34" s="28" t="s">
        <v>58</v>
      </c>
      <c r="B34" s="28" t="s">
        <v>56</v>
      </c>
      <c r="C34" s="28" t="s">
        <v>59</v>
      </c>
      <c r="D34" s="35" t="s">
        <v>57</v>
      </c>
      <c r="E34" s="29">
        <v>-1170.0999999999999</v>
      </c>
      <c r="F34" s="29">
        <v>-500</v>
      </c>
      <c r="G34" s="29">
        <v>29.9</v>
      </c>
      <c r="H34" s="29">
        <f>I34+L34</f>
        <v>77.986000000000004</v>
      </c>
      <c r="I34" s="29"/>
      <c r="J34" s="29"/>
      <c r="K34" s="29"/>
      <c r="L34" s="29">
        <v>77.986000000000004</v>
      </c>
      <c r="M34" s="29">
        <v>77.986000000000004</v>
      </c>
      <c r="N34" s="29"/>
      <c r="O34" s="36">
        <f t="shared" si="4"/>
        <v>-1092.1139999999998</v>
      </c>
    </row>
    <row r="35" spans="1:18" ht="78.75">
      <c r="A35" s="28" t="s">
        <v>61</v>
      </c>
      <c r="B35" s="28" t="s">
        <v>60</v>
      </c>
      <c r="C35" s="28" t="s">
        <v>62</v>
      </c>
      <c r="D35" s="34" t="s">
        <v>63</v>
      </c>
      <c r="E35" s="29">
        <f>1151.6-68-250</f>
        <v>833.59999999999991</v>
      </c>
      <c r="F35" s="29">
        <f>2200-68</f>
        <v>2132</v>
      </c>
      <c r="G35" s="29">
        <f>-1048.4-250</f>
        <v>-1298.4000000000001</v>
      </c>
      <c r="H35" s="29">
        <f>I35+L35</f>
        <v>0</v>
      </c>
      <c r="I35" s="29"/>
      <c r="J35" s="29"/>
      <c r="K35" s="29"/>
      <c r="L35" s="29"/>
      <c r="M35" s="29"/>
      <c r="N35" s="29"/>
      <c r="O35" s="36">
        <f t="shared" si="4"/>
        <v>833.59999999999991</v>
      </c>
      <c r="Q35" s="3"/>
    </row>
    <row r="36" spans="1:18" ht="63">
      <c r="A36" s="28"/>
      <c r="B36" s="28"/>
      <c r="C36" s="28"/>
      <c r="D36" s="37" t="s">
        <v>171</v>
      </c>
      <c r="E36" s="29">
        <v>-68</v>
      </c>
      <c r="F36" s="29">
        <v>-68</v>
      </c>
      <c r="G36" s="29"/>
      <c r="H36" s="29"/>
      <c r="I36" s="29"/>
      <c r="J36" s="29"/>
      <c r="K36" s="29"/>
      <c r="L36" s="29"/>
      <c r="M36" s="29"/>
      <c r="N36" s="29"/>
      <c r="O36" s="38">
        <f t="shared" si="4"/>
        <v>-68</v>
      </c>
      <c r="Q36" s="3"/>
    </row>
    <row r="37" spans="1:18" ht="31.5">
      <c r="A37" s="28" t="s">
        <v>65</v>
      </c>
      <c r="B37" s="28" t="s">
        <v>64</v>
      </c>
      <c r="C37" s="28" t="s">
        <v>62</v>
      </c>
      <c r="D37" s="34" t="s">
        <v>66</v>
      </c>
      <c r="E37" s="29">
        <f>-70+68</f>
        <v>-2</v>
      </c>
      <c r="F37" s="29">
        <f>-40+68</f>
        <v>28</v>
      </c>
      <c r="G37" s="29">
        <v>-30</v>
      </c>
      <c r="H37" s="29"/>
      <c r="I37" s="29"/>
      <c r="J37" s="29"/>
      <c r="K37" s="29"/>
      <c r="L37" s="29"/>
      <c r="M37" s="29"/>
      <c r="N37" s="29"/>
      <c r="O37" s="36">
        <f t="shared" si="4"/>
        <v>-2</v>
      </c>
      <c r="R37" s="12"/>
    </row>
    <row r="38" spans="1:18" ht="63">
      <c r="A38" s="28"/>
      <c r="B38" s="28"/>
      <c r="C38" s="28"/>
      <c r="D38" s="37" t="s">
        <v>171</v>
      </c>
      <c r="E38" s="29">
        <v>68</v>
      </c>
      <c r="F38" s="29">
        <v>68</v>
      </c>
      <c r="G38" s="29"/>
      <c r="H38" s="29"/>
      <c r="I38" s="29"/>
      <c r="J38" s="29"/>
      <c r="K38" s="29"/>
      <c r="L38" s="29"/>
      <c r="M38" s="29"/>
      <c r="N38" s="29"/>
      <c r="O38" s="38">
        <f t="shared" si="4"/>
        <v>68</v>
      </c>
      <c r="R38" s="12"/>
    </row>
    <row r="39" spans="1:18" ht="94.5">
      <c r="A39" s="28" t="s">
        <v>161</v>
      </c>
      <c r="B39" s="28" t="s">
        <v>95</v>
      </c>
      <c r="C39" s="28" t="s">
        <v>67</v>
      </c>
      <c r="D39" s="34" t="s">
        <v>162</v>
      </c>
      <c r="E39" s="29">
        <v>-214.5</v>
      </c>
      <c r="F39" s="29">
        <v>-300</v>
      </c>
      <c r="G39" s="29">
        <v>85.5</v>
      </c>
      <c r="H39" s="29">
        <f>I39+L39</f>
        <v>0</v>
      </c>
      <c r="I39" s="29"/>
      <c r="J39" s="29"/>
      <c r="K39" s="29"/>
      <c r="L39" s="29"/>
      <c r="M39" s="29"/>
      <c r="N39" s="29"/>
      <c r="O39" s="36">
        <f t="shared" si="4"/>
        <v>-214.5</v>
      </c>
    </row>
    <row r="40" spans="1:18" ht="47.25">
      <c r="A40" s="28" t="s">
        <v>68</v>
      </c>
      <c r="B40" s="28" t="s">
        <v>44</v>
      </c>
      <c r="C40" s="28" t="s">
        <v>69</v>
      </c>
      <c r="D40" s="34" t="s">
        <v>70</v>
      </c>
      <c r="E40" s="29">
        <v>-340</v>
      </c>
      <c r="F40" s="29">
        <v>-300</v>
      </c>
      <c r="G40" s="29">
        <v>-40</v>
      </c>
      <c r="H40" s="29">
        <f>I40+L40</f>
        <v>0</v>
      </c>
      <c r="I40" s="29"/>
      <c r="J40" s="29"/>
      <c r="K40" s="29"/>
      <c r="L40" s="29"/>
      <c r="M40" s="29"/>
      <c r="N40" s="29"/>
      <c r="O40" s="36">
        <f t="shared" si="4"/>
        <v>-340</v>
      </c>
    </row>
    <row r="41" spans="1:18" ht="47.25">
      <c r="A41" s="28" t="s">
        <v>72</v>
      </c>
      <c r="B41" s="28" t="s">
        <v>71</v>
      </c>
      <c r="C41" s="28" t="s">
        <v>73</v>
      </c>
      <c r="D41" s="34" t="s">
        <v>74</v>
      </c>
      <c r="E41" s="29">
        <v>110.9</v>
      </c>
      <c r="F41" s="29">
        <v>113</v>
      </c>
      <c r="G41" s="29">
        <v>-2.1</v>
      </c>
      <c r="H41" s="29">
        <f>I41+L41</f>
        <v>0</v>
      </c>
      <c r="I41" s="29"/>
      <c r="J41" s="29"/>
      <c r="K41" s="29"/>
      <c r="L41" s="29"/>
      <c r="M41" s="29"/>
      <c r="N41" s="29"/>
      <c r="O41" s="36">
        <f t="shared" si="4"/>
        <v>110.9</v>
      </c>
    </row>
    <row r="42" spans="1:18" ht="31.5">
      <c r="A42" s="28" t="s">
        <v>76</v>
      </c>
      <c r="B42" s="28" t="s">
        <v>75</v>
      </c>
      <c r="C42" s="28" t="s">
        <v>73</v>
      </c>
      <c r="D42" s="34" t="s">
        <v>77</v>
      </c>
      <c r="E42" s="29">
        <v>-10</v>
      </c>
      <c r="F42" s="29">
        <v>3</v>
      </c>
      <c r="G42" s="29">
        <v>-13</v>
      </c>
      <c r="H42" s="29"/>
      <c r="I42" s="29"/>
      <c r="J42" s="29"/>
      <c r="K42" s="29"/>
      <c r="L42" s="29"/>
      <c r="M42" s="29"/>
      <c r="N42" s="29"/>
      <c r="O42" s="36">
        <f t="shared" si="4"/>
        <v>-10</v>
      </c>
    </row>
    <row r="43" spans="1:18" ht="31.5">
      <c r="A43" s="28" t="s">
        <v>79</v>
      </c>
      <c r="B43" s="28" t="s">
        <v>78</v>
      </c>
      <c r="C43" s="28" t="s">
        <v>73</v>
      </c>
      <c r="D43" s="34" t="s">
        <v>80</v>
      </c>
      <c r="E43" s="29">
        <v>-66.599999999999994</v>
      </c>
      <c r="F43" s="29">
        <v>75.400000000000006</v>
      </c>
      <c r="G43" s="29">
        <v>-142</v>
      </c>
      <c r="H43" s="29">
        <f>I43+L43</f>
        <v>0</v>
      </c>
      <c r="I43" s="29"/>
      <c r="J43" s="29"/>
      <c r="K43" s="29"/>
      <c r="L43" s="29"/>
      <c r="M43" s="29"/>
      <c r="N43" s="29"/>
      <c r="O43" s="36">
        <f t="shared" si="4"/>
        <v>-66.599999999999994</v>
      </c>
    </row>
    <row r="44" spans="1:18" s="24" customFormat="1" ht="47.25">
      <c r="A44" s="28" t="s">
        <v>165</v>
      </c>
      <c r="B44" s="28" t="s">
        <v>166</v>
      </c>
      <c r="C44" s="28" t="s">
        <v>82</v>
      </c>
      <c r="D44" s="2" t="s">
        <v>84</v>
      </c>
      <c r="E44" s="29">
        <v>-8.6999999999999993</v>
      </c>
      <c r="F44" s="29">
        <v>-40</v>
      </c>
      <c r="G44" s="29">
        <v>31.3</v>
      </c>
      <c r="H44" s="29">
        <f>I44+L44</f>
        <v>0</v>
      </c>
      <c r="I44" s="29"/>
      <c r="J44" s="29"/>
      <c r="K44" s="29"/>
      <c r="L44" s="29"/>
      <c r="M44" s="29"/>
      <c r="N44" s="29"/>
      <c r="O44" s="36">
        <f t="shared" si="4"/>
        <v>-8.6999999999999993</v>
      </c>
    </row>
    <row r="45" spans="1:18" s="30" customFormat="1" ht="31.5">
      <c r="A45" s="28" t="s">
        <v>178</v>
      </c>
      <c r="B45" s="28" t="s">
        <v>83</v>
      </c>
      <c r="C45" s="28" t="s">
        <v>85</v>
      </c>
      <c r="D45" s="27" t="s">
        <v>86</v>
      </c>
      <c r="E45" s="29"/>
      <c r="F45" s="29"/>
      <c r="G45" s="29"/>
      <c r="H45" s="29">
        <f>I45+L45</f>
        <v>-77.986000000000004</v>
      </c>
      <c r="I45" s="29"/>
      <c r="J45" s="29"/>
      <c r="K45" s="29"/>
      <c r="L45" s="29">
        <v>-77.986000000000004</v>
      </c>
      <c r="M45" s="29">
        <v>-77.986000000000004</v>
      </c>
      <c r="N45" s="29"/>
      <c r="O45" s="36">
        <f>E45+H45</f>
        <v>-77.986000000000004</v>
      </c>
    </row>
    <row r="46" spans="1:18" s="11" customFormat="1" ht="47.25">
      <c r="A46" s="32" t="s">
        <v>89</v>
      </c>
      <c r="B46" s="32"/>
      <c r="C46" s="32"/>
      <c r="D46" s="33" t="s">
        <v>25</v>
      </c>
      <c r="E46" s="46">
        <f>E47</f>
        <v>168.5</v>
      </c>
      <c r="F46" s="46">
        <f t="shared" ref="F46:N46" si="14">F47</f>
        <v>-3</v>
      </c>
      <c r="G46" s="46">
        <f t="shared" si="14"/>
        <v>33</v>
      </c>
      <c r="H46" s="46">
        <f t="shared" si="14"/>
        <v>0</v>
      </c>
      <c r="I46" s="46">
        <f t="shared" si="14"/>
        <v>0</v>
      </c>
      <c r="J46" s="46">
        <f t="shared" si="14"/>
        <v>0</v>
      </c>
      <c r="K46" s="46">
        <f t="shared" si="14"/>
        <v>0</v>
      </c>
      <c r="L46" s="46">
        <f t="shared" si="14"/>
        <v>0</v>
      </c>
      <c r="M46" s="46">
        <f t="shared" si="14"/>
        <v>0</v>
      </c>
      <c r="N46" s="46">
        <f t="shared" si="14"/>
        <v>0</v>
      </c>
      <c r="O46" s="46">
        <f t="shared" si="4"/>
        <v>168.5</v>
      </c>
    </row>
    <row r="47" spans="1:18" ht="47.25">
      <c r="A47" s="32" t="s">
        <v>90</v>
      </c>
      <c r="B47" s="28"/>
      <c r="C47" s="28"/>
      <c r="D47" s="33" t="s">
        <v>25</v>
      </c>
      <c r="E47" s="46">
        <f>E48+E49+E52+E57</f>
        <v>168.5</v>
      </c>
      <c r="F47" s="46">
        <f t="shared" ref="F47:N47" si="15">F48+F49+F52+F57</f>
        <v>-3</v>
      </c>
      <c r="G47" s="46">
        <f t="shared" si="15"/>
        <v>33</v>
      </c>
      <c r="H47" s="46">
        <f t="shared" si="15"/>
        <v>0</v>
      </c>
      <c r="I47" s="46">
        <f t="shared" si="15"/>
        <v>0</v>
      </c>
      <c r="J47" s="46">
        <f t="shared" si="15"/>
        <v>0</v>
      </c>
      <c r="K47" s="46">
        <f t="shared" si="15"/>
        <v>0</v>
      </c>
      <c r="L47" s="46">
        <f t="shared" si="15"/>
        <v>0</v>
      </c>
      <c r="M47" s="46">
        <f t="shared" si="15"/>
        <v>0</v>
      </c>
      <c r="N47" s="46">
        <f t="shared" si="15"/>
        <v>0</v>
      </c>
      <c r="O47" s="46">
        <f>E47+H47</f>
        <v>168.5</v>
      </c>
    </row>
    <row r="48" spans="1:18" ht="47.25">
      <c r="A48" s="28" t="s">
        <v>91</v>
      </c>
      <c r="B48" s="28" t="s">
        <v>53</v>
      </c>
      <c r="C48" s="28" t="s">
        <v>41</v>
      </c>
      <c r="D48" s="13" t="s">
        <v>55</v>
      </c>
      <c r="E48" s="36">
        <v>9.6</v>
      </c>
      <c r="F48" s="36">
        <v>-45</v>
      </c>
      <c r="G48" s="36">
        <v>34.4</v>
      </c>
      <c r="H48" s="36">
        <f>I48+L48</f>
        <v>0</v>
      </c>
      <c r="I48" s="36"/>
      <c r="J48" s="36"/>
      <c r="K48" s="36"/>
      <c r="L48" s="36"/>
      <c r="M48" s="36"/>
      <c r="N48" s="36"/>
      <c r="O48" s="46">
        <f t="shared" si="4"/>
        <v>9.6</v>
      </c>
    </row>
    <row r="49" spans="1:15" s="11" customFormat="1" ht="63">
      <c r="A49" s="32" t="s">
        <v>96</v>
      </c>
      <c r="B49" s="32" t="s">
        <v>97</v>
      </c>
      <c r="C49" s="32"/>
      <c r="D49" s="14" t="s">
        <v>98</v>
      </c>
      <c r="E49" s="46">
        <f>E50+E51</f>
        <v>0</v>
      </c>
      <c r="F49" s="46">
        <f t="shared" ref="F49:N49" si="16">F50+F51</f>
        <v>0</v>
      </c>
      <c r="G49" s="46">
        <f t="shared" si="16"/>
        <v>0</v>
      </c>
      <c r="H49" s="46">
        <f t="shared" si="16"/>
        <v>0</v>
      </c>
      <c r="I49" s="46">
        <f t="shared" si="16"/>
        <v>0</v>
      </c>
      <c r="J49" s="46">
        <f t="shared" si="16"/>
        <v>0</v>
      </c>
      <c r="K49" s="46">
        <f t="shared" si="16"/>
        <v>0</v>
      </c>
      <c r="L49" s="46">
        <f t="shared" si="16"/>
        <v>0</v>
      </c>
      <c r="M49" s="46">
        <f t="shared" si="16"/>
        <v>0</v>
      </c>
      <c r="N49" s="46">
        <f t="shared" si="16"/>
        <v>0</v>
      </c>
      <c r="O49" s="46">
        <f>E49+H49</f>
        <v>0</v>
      </c>
    </row>
    <row r="50" spans="1:15" ht="31.5">
      <c r="A50" s="39" t="s">
        <v>99</v>
      </c>
      <c r="B50" s="39" t="s">
        <v>100</v>
      </c>
      <c r="C50" s="39" t="s">
        <v>81</v>
      </c>
      <c r="D50" s="40" t="s">
        <v>101</v>
      </c>
      <c r="E50" s="49">
        <v>-24.74494</v>
      </c>
      <c r="F50" s="36"/>
      <c r="G50" s="36"/>
      <c r="H50" s="36"/>
      <c r="I50" s="36"/>
      <c r="J50" s="36"/>
      <c r="K50" s="36"/>
      <c r="L50" s="36"/>
      <c r="M50" s="36"/>
      <c r="N50" s="36"/>
      <c r="O50" s="36">
        <f t="shared" ref="O50:O69" si="17">E50+H50</f>
        <v>-24.74494</v>
      </c>
    </row>
    <row r="51" spans="1:15" ht="31.5">
      <c r="A51" s="39" t="s">
        <v>116</v>
      </c>
      <c r="B51" s="39" t="s">
        <v>117</v>
      </c>
      <c r="C51" s="39" t="s">
        <v>56</v>
      </c>
      <c r="D51" s="26" t="s">
        <v>118</v>
      </c>
      <c r="E51" s="49">
        <v>24.74494</v>
      </c>
      <c r="F51" s="36"/>
      <c r="G51" s="36"/>
      <c r="H51" s="36"/>
      <c r="I51" s="36"/>
      <c r="J51" s="36"/>
      <c r="K51" s="36"/>
      <c r="L51" s="36"/>
      <c r="M51" s="36"/>
      <c r="N51" s="36"/>
      <c r="O51" s="36">
        <f t="shared" si="17"/>
        <v>24.74494</v>
      </c>
    </row>
    <row r="52" spans="1:15" ht="63">
      <c r="A52" s="41" t="s">
        <v>110</v>
      </c>
      <c r="B52" s="41" t="s">
        <v>111</v>
      </c>
      <c r="C52" s="41"/>
      <c r="D52" s="14" t="s">
        <v>112</v>
      </c>
      <c r="E52" s="46">
        <f>E53+E54</f>
        <v>40.6</v>
      </c>
      <c r="F52" s="46">
        <f>F53+F54</f>
        <v>42</v>
      </c>
      <c r="G52" s="46">
        <f>G53+G54</f>
        <v>-1.4</v>
      </c>
      <c r="H52" s="46">
        <f>H53</f>
        <v>0</v>
      </c>
      <c r="I52" s="46">
        <f>I53</f>
        <v>0</v>
      </c>
      <c r="J52" s="46"/>
      <c r="K52" s="46"/>
      <c r="L52" s="46">
        <f>L53</f>
        <v>0</v>
      </c>
      <c r="M52" s="46">
        <f>M53</f>
        <v>0</v>
      </c>
      <c r="N52" s="46">
        <f>N53</f>
        <v>0</v>
      </c>
      <c r="O52" s="46">
        <f>E52+H52</f>
        <v>40.6</v>
      </c>
    </row>
    <row r="53" spans="1:15" ht="63">
      <c r="A53" s="28" t="s">
        <v>113</v>
      </c>
      <c r="B53" s="28" t="s">
        <v>114</v>
      </c>
      <c r="C53" s="28" t="s">
        <v>60</v>
      </c>
      <c r="D53" s="2" t="s">
        <v>115</v>
      </c>
      <c r="E53" s="29">
        <v>59.2</v>
      </c>
      <c r="F53" s="29">
        <v>62</v>
      </c>
      <c r="G53" s="29">
        <v>-2.8</v>
      </c>
      <c r="H53" s="36">
        <f>I53+L53</f>
        <v>0</v>
      </c>
      <c r="I53" s="36"/>
      <c r="J53" s="36"/>
      <c r="K53" s="36"/>
      <c r="L53" s="36"/>
      <c r="M53" s="36"/>
      <c r="N53" s="36"/>
      <c r="O53" s="36">
        <f>E53+H53</f>
        <v>59.2</v>
      </c>
    </row>
    <row r="54" spans="1:15" ht="31.5">
      <c r="A54" s="28" t="s">
        <v>103</v>
      </c>
      <c r="B54" s="28" t="s">
        <v>87</v>
      </c>
      <c r="C54" s="28"/>
      <c r="D54" s="2" t="s">
        <v>88</v>
      </c>
      <c r="E54" s="36">
        <f>E55+E56</f>
        <v>-18.600000000000001</v>
      </c>
      <c r="F54" s="36">
        <f>F55+F56</f>
        <v>-20</v>
      </c>
      <c r="G54" s="36">
        <f>G55+G56</f>
        <v>1.4</v>
      </c>
      <c r="H54" s="36"/>
      <c r="I54" s="36"/>
      <c r="J54" s="36"/>
      <c r="K54" s="36"/>
      <c r="L54" s="36"/>
      <c r="M54" s="36"/>
      <c r="N54" s="36"/>
      <c r="O54" s="36">
        <f>O55+O56</f>
        <v>-18.600000000000001</v>
      </c>
    </row>
    <row r="55" spans="1:15" s="24" customFormat="1" ht="31.5">
      <c r="A55" s="28" t="s">
        <v>106</v>
      </c>
      <c r="B55" s="28" t="s">
        <v>104</v>
      </c>
      <c r="C55" s="28" t="s">
        <v>81</v>
      </c>
      <c r="D55" s="2" t="s">
        <v>105</v>
      </c>
      <c r="E55" s="29">
        <v>1.4</v>
      </c>
      <c r="F55" s="29"/>
      <c r="G55" s="29">
        <v>1.4</v>
      </c>
      <c r="H55" s="36"/>
      <c r="I55" s="36"/>
      <c r="J55" s="36"/>
      <c r="K55" s="36"/>
      <c r="L55" s="36"/>
      <c r="M55" s="36"/>
      <c r="N55" s="36"/>
      <c r="O55" s="36">
        <f t="shared" si="17"/>
        <v>1.4</v>
      </c>
    </row>
    <row r="56" spans="1:15" s="24" customFormat="1" ht="31.5">
      <c r="A56" s="28" t="s">
        <v>107</v>
      </c>
      <c r="B56" s="28" t="s">
        <v>108</v>
      </c>
      <c r="C56" s="28" t="s">
        <v>81</v>
      </c>
      <c r="D56" s="2" t="s">
        <v>109</v>
      </c>
      <c r="E56" s="36">
        <v>-20</v>
      </c>
      <c r="F56" s="36">
        <v>-20</v>
      </c>
      <c r="G56" s="36"/>
      <c r="H56" s="36"/>
      <c r="I56" s="36"/>
      <c r="J56" s="36"/>
      <c r="K56" s="36"/>
      <c r="L56" s="36"/>
      <c r="M56" s="36"/>
      <c r="N56" s="36"/>
      <c r="O56" s="36">
        <f t="shared" si="17"/>
        <v>-20</v>
      </c>
    </row>
    <row r="57" spans="1:15" ht="15.75">
      <c r="A57" s="28" t="s">
        <v>102</v>
      </c>
      <c r="B57" s="28" t="s">
        <v>43</v>
      </c>
      <c r="C57" s="28" t="s">
        <v>44</v>
      </c>
      <c r="D57" s="13" t="s">
        <v>13</v>
      </c>
      <c r="E57" s="36">
        <v>118.3</v>
      </c>
      <c r="F57" s="36"/>
      <c r="G57" s="36"/>
      <c r="H57" s="36"/>
      <c r="I57" s="36"/>
      <c r="J57" s="36"/>
      <c r="K57" s="36"/>
      <c r="L57" s="36"/>
      <c r="M57" s="36"/>
      <c r="N57" s="36"/>
      <c r="O57" s="36">
        <f>E57+H57</f>
        <v>118.3</v>
      </c>
    </row>
    <row r="58" spans="1:15" ht="31.5">
      <c r="A58" s="32" t="s">
        <v>119</v>
      </c>
      <c r="B58" s="28"/>
      <c r="C58" s="28"/>
      <c r="D58" s="33" t="s">
        <v>26</v>
      </c>
      <c r="E58" s="46">
        <f>E59</f>
        <v>-10</v>
      </c>
      <c r="F58" s="46">
        <f>F59</f>
        <v>-10</v>
      </c>
      <c r="G58" s="36"/>
      <c r="H58" s="36"/>
      <c r="I58" s="36"/>
      <c r="J58" s="36"/>
      <c r="K58" s="36"/>
      <c r="L58" s="36"/>
      <c r="M58" s="36"/>
      <c r="N58" s="36"/>
      <c r="O58" s="46">
        <f>O59</f>
        <v>-10</v>
      </c>
    </row>
    <row r="59" spans="1:15" ht="31.5">
      <c r="A59" s="32" t="s">
        <v>120</v>
      </c>
      <c r="B59" s="28"/>
      <c r="C59" s="28"/>
      <c r="D59" s="33" t="s">
        <v>26</v>
      </c>
      <c r="E59" s="46">
        <f>E60</f>
        <v>-10</v>
      </c>
      <c r="F59" s="46">
        <f>F60</f>
        <v>-10</v>
      </c>
      <c r="G59" s="46"/>
      <c r="H59" s="46"/>
      <c r="I59" s="46"/>
      <c r="J59" s="46"/>
      <c r="K59" s="46"/>
      <c r="L59" s="46"/>
      <c r="M59" s="46"/>
      <c r="N59" s="46"/>
      <c r="O59" s="46">
        <f t="shared" si="17"/>
        <v>-10</v>
      </c>
    </row>
    <row r="60" spans="1:15" ht="47.25">
      <c r="A60" s="28" t="s">
        <v>121</v>
      </c>
      <c r="B60" s="28" t="s">
        <v>53</v>
      </c>
      <c r="C60" s="28" t="s">
        <v>41</v>
      </c>
      <c r="D60" s="34" t="s">
        <v>55</v>
      </c>
      <c r="E60" s="36">
        <v>-10</v>
      </c>
      <c r="F60" s="36">
        <v>-10</v>
      </c>
      <c r="G60" s="36"/>
      <c r="H60" s="36"/>
      <c r="I60" s="36"/>
      <c r="J60" s="36"/>
      <c r="K60" s="36"/>
      <c r="L60" s="36"/>
      <c r="M60" s="36"/>
      <c r="N60" s="36"/>
      <c r="O60" s="36">
        <f t="shared" si="17"/>
        <v>-10</v>
      </c>
    </row>
    <row r="61" spans="1:15" s="11" customFormat="1" ht="31.5">
      <c r="A61" s="32" t="s">
        <v>122</v>
      </c>
      <c r="B61" s="32"/>
      <c r="C61" s="32"/>
      <c r="D61" s="33" t="s">
        <v>20</v>
      </c>
      <c r="E61" s="46">
        <f>E62</f>
        <v>423.40000000000003</v>
      </c>
      <c r="F61" s="46">
        <f t="shared" ref="F61:O61" si="18">F62</f>
        <v>-86.9</v>
      </c>
      <c r="G61" s="46">
        <f t="shared" si="18"/>
        <v>35.299999999999997</v>
      </c>
      <c r="H61" s="46">
        <f t="shared" si="18"/>
        <v>610</v>
      </c>
      <c r="I61" s="46">
        <f t="shared" si="18"/>
        <v>0</v>
      </c>
      <c r="J61" s="46">
        <f t="shared" si="18"/>
        <v>0</v>
      </c>
      <c r="K61" s="46">
        <f t="shared" si="18"/>
        <v>0</v>
      </c>
      <c r="L61" s="46">
        <f t="shared" si="18"/>
        <v>610</v>
      </c>
      <c r="M61" s="46">
        <f t="shared" si="18"/>
        <v>610</v>
      </c>
      <c r="N61" s="46">
        <f t="shared" si="18"/>
        <v>610</v>
      </c>
      <c r="O61" s="46">
        <f t="shared" si="18"/>
        <v>1033.4000000000001</v>
      </c>
    </row>
    <row r="62" spans="1:15" ht="31.5">
      <c r="A62" s="28" t="s">
        <v>123</v>
      </c>
      <c r="B62" s="28"/>
      <c r="C62" s="28"/>
      <c r="D62" s="33" t="s">
        <v>20</v>
      </c>
      <c r="E62" s="46">
        <f>E63+E64+E65+E66+E67+E68</f>
        <v>423.40000000000003</v>
      </c>
      <c r="F62" s="46">
        <f>F63+F64+F65+F66+F67+F68</f>
        <v>-86.9</v>
      </c>
      <c r="G62" s="46">
        <f>G63+G64+G65+G66+G67+G68</f>
        <v>35.299999999999997</v>
      </c>
      <c r="H62" s="46">
        <f>I62+L62</f>
        <v>610</v>
      </c>
      <c r="I62" s="46">
        <f>I63+I64+I65+I66+I67+I68</f>
        <v>0</v>
      </c>
      <c r="J62" s="46">
        <f>J63+J64+J65+J66+J67+J68</f>
        <v>0</v>
      </c>
      <c r="K62" s="46"/>
      <c r="L62" s="46">
        <f>L63+L64+L65+L66+L67+L68</f>
        <v>610</v>
      </c>
      <c r="M62" s="46">
        <f>M63+M64+M65+M66+M67+M68</f>
        <v>610</v>
      </c>
      <c r="N62" s="46">
        <f>N63+N64+N65+N66+N67+N68</f>
        <v>610</v>
      </c>
      <c r="O62" s="46">
        <f t="shared" si="17"/>
        <v>1033.4000000000001</v>
      </c>
    </row>
    <row r="63" spans="1:15" ht="47.25">
      <c r="A63" s="28" t="s">
        <v>124</v>
      </c>
      <c r="B63" s="28" t="s">
        <v>53</v>
      </c>
      <c r="C63" s="28" t="s">
        <v>41</v>
      </c>
      <c r="D63" s="34" t="s">
        <v>55</v>
      </c>
      <c r="E63" s="36">
        <v>18.100000000000001</v>
      </c>
      <c r="F63" s="36">
        <v>18.100000000000001</v>
      </c>
      <c r="G63" s="36"/>
      <c r="H63" s="36"/>
      <c r="I63" s="36"/>
      <c r="J63" s="36"/>
      <c r="K63" s="36"/>
      <c r="L63" s="36"/>
      <c r="M63" s="36"/>
      <c r="N63" s="36"/>
      <c r="O63" s="36">
        <f t="shared" si="17"/>
        <v>18.100000000000001</v>
      </c>
    </row>
    <row r="64" spans="1:15" ht="15.75">
      <c r="A64" s="28" t="s">
        <v>125</v>
      </c>
      <c r="B64" s="28" t="s">
        <v>126</v>
      </c>
      <c r="C64" s="28" t="s">
        <v>129</v>
      </c>
      <c r="D64" s="35" t="s">
        <v>14</v>
      </c>
      <c r="E64" s="29">
        <f>5+250</f>
        <v>255</v>
      </c>
      <c r="F64" s="29">
        <v>-30</v>
      </c>
      <c r="G64" s="29">
        <v>35</v>
      </c>
      <c r="H64" s="29">
        <f>L64+I64</f>
        <v>0</v>
      </c>
      <c r="I64" s="29"/>
      <c r="J64" s="29"/>
      <c r="K64" s="29"/>
      <c r="L64" s="29"/>
      <c r="M64" s="29"/>
      <c r="N64" s="29"/>
      <c r="O64" s="29">
        <f t="shared" si="17"/>
        <v>255</v>
      </c>
    </row>
    <row r="65" spans="1:15" ht="15.75">
      <c r="A65" s="28" t="s">
        <v>127</v>
      </c>
      <c r="B65" s="28" t="s">
        <v>128</v>
      </c>
      <c r="C65" s="28" t="s">
        <v>129</v>
      </c>
      <c r="D65" s="35" t="s">
        <v>15</v>
      </c>
      <c r="E65" s="29">
        <v>0</v>
      </c>
      <c r="F65" s="29">
        <v>-10</v>
      </c>
      <c r="G65" s="29">
        <v>10</v>
      </c>
      <c r="H65" s="29">
        <f>I65+L65</f>
        <v>0</v>
      </c>
      <c r="I65" s="29"/>
      <c r="J65" s="29"/>
      <c r="K65" s="29"/>
      <c r="L65" s="29"/>
      <c r="M65" s="29"/>
      <c r="N65" s="29"/>
      <c r="O65" s="29">
        <f t="shared" si="17"/>
        <v>0</v>
      </c>
    </row>
    <row r="66" spans="1:15" ht="31.5">
      <c r="A66" s="28" t="s">
        <v>130</v>
      </c>
      <c r="B66" s="28" t="s">
        <v>131</v>
      </c>
      <c r="C66" s="28" t="s">
        <v>132</v>
      </c>
      <c r="D66" s="35" t="s">
        <v>16</v>
      </c>
      <c r="E66" s="29">
        <v>-30.7</v>
      </c>
      <c r="F66" s="29">
        <v>-25</v>
      </c>
      <c r="G66" s="29">
        <v>-5.7</v>
      </c>
      <c r="H66" s="29">
        <f>I66+L66</f>
        <v>610</v>
      </c>
      <c r="I66" s="29"/>
      <c r="J66" s="29"/>
      <c r="K66" s="29"/>
      <c r="L66" s="29">
        <v>610</v>
      </c>
      <c r="M66" s="29">
        <v>610</v>
      </c>
      <c r="N66" s="29">
        <v>610</v>
      </c>
      <c r="O66" s="29">
        <f t="shared" si="17"/>
        <v>579.29999999999995</v>
      </c>
    </row>
    <row r="67" spans="1:15" ht="15.75">
      <c r="A67" s="28" t="s">
        <v>133</v>
      </c>
      <c r="B67" s="28" t="s">
        <v>134</v>
      </c>
      <c r="C67" s="28" t="s">
        <v>69</v>
      </c>
      <c r="D67" s="35" t="s">
        <v>17</v>
      </c>
      <c r="E67" s="29">
        <v>-46.1</v>
      </c>
      <c r="F67" s="29">
        <v>-40</v>
      </c>
      <c r="G67" s="29">
        <v>-6.1</v>
      </c>
      <c r="H67" s="29">
        <f>I67+L67</f>
        <v>0</v>
      </c>
      <c r="I67" s="29"/>
      <c r="J67" s="29"/>
      <c r="K67" s="29"/>
      <c r="L67" s="29"/>
      <c r="M67" s="29"/>
      <c r="N67" s="29"/>
      <c r="O67" s="29">
        <f t="shared" si="17"/>
        <v>-46.1</v>
      </c>
    </row>
    <row r="68" spans="1:15" ht="15.75">
      <c r="A68" s="28" t="s">
        <v>135</v>
      </c>
      <c r="B68" s="28" t="s">
        <v>136</v>
      </c>
      <c r="C68" s="28" t="s">
        <v>137</v>
      </c>
      <c r="D68" s="35" t="s">
        <v>18</v>
      </c>
      <c r="E68" s="29">
        <v>227.1</v>
      </c>
      <c r="F68" s="29"/>
      <c r="G68" s="29">
        <v>2.1</v>
      </c>
      <c r="H68" s="29">
        <f>L68+I68</f>
        <v>0</v>
      </c>
      <c r="I68" s="29"/>
      <c r="J68" s="29"/>
      <c r="K68" s="29"/>
      <c r="L68" s="29"/>
      <c r="M68" s="29"/>
      <c r="N68" s="29"/>
      <c r="O68" s="29">
        <f t="shared" si="17"/>
        <v>227.1</v>
      </c>
    </row>
    <row r="69" spans="1:15" s="11" customFormat="1" ht="47.25">
      <c r="A69" s="32" t="s">
        <v>138</v>
      </c>
      <c r="B69" s="32"/>
      <c r="C69" s="32"/>
      <c r="D69" s="33" t="s">
        <v>27</v>
      </c>
      <c r="E69" s="42">
        <f>E70</f>
        <v>260.10000000000002</v>
      </c>
      <c r="F69" s="42">
        <f t="shared" ref="F69:N69" si="19">F70</f>
        <v>0</v>
      </c>
      <c r="G69" s="42">
        <f t="shared" si="19"/>
        <v>0</v>
      </c>
      <c r="H69" s="42">
        <f t="shared" si="19"/>
        <v>912.8</v>
      </c>
      <c r="I69" s="42">
        <f t="shared" si="19"/>
        <v>0</v>
      </c>
      <c r="J69" s="42">
        <f t="shared" si="19"/>
        <v>0</v>
      </c>
      <c r="K69" s="42">
        <f t="shared" si="19"/>
        <v>0</v>
      </c>
      <c r="L69" s="42">
        <f t="shared" si="19"/>
        <v>912.8</v>
      </c>
      <c r="M69" s="42">
        <f t="shared" si="19"/>
        <v>912.8</v>
      </c>
      <c r="N69" s="42">
        <f t="shared" si="19"/>
        <v>912.8</v>
      </c>
      <c r="O69" s="42">
        <f t="shared" si="17"/>
        <v>1172.9000000000001</v>
      </c>
    </row>
    <row r="70" spans="1:15" ht="47.25">
      <c r="A70" s="32" t="s">
        <v>139</v>
      </c>
      <c r="B70" s="28"/>
      <c r="C70" s="28"/>
      <c r="D70" s="33" t="s">
        <v>27</v>
      </c>
      <c r="E70" s="46">
        <f>E71+E72+E74+E75+E76+E73</f>
        <v>260.10000000000002</v>
      </c>
      <c r="F70" s="46">
        <f t="shared" ref="F70:G70" si="20">F71+F74+F75</f>
        <v>0</v>
      </c>
      <c r="G70" s="46">
        <f t="shared" si="20"/>
        <v>0</v>
      </c>
      <c r="H70" s="46">
        <f>I70+L70</f>
        <v>912.8</v>
      </c>
      <c r="I70" s="46">
        <f>I71+I74+I75</f>
        <v>0</v>
      </c>
      <c r="J70" s="46">
        <f t="shared" ref="J70:N70" si="21">J71+J74+J75</f>
        <v>0</v>
      </c>
      <c r="K70" s="46">
        <f t="shared" si="21"/>
        <v>0</v>
      </c>
      <c r="L70" s="46">
        <f t="shared" si="21"/>
        <v>912.8</v>
      </c>
      <c r="M70" s="46">
        <f t="shared" si="21"/>
        <v>912.8</v>
      </c>
      <c r="N70" s="46">
        <f t="shared" si="21"/>
        <v>912.8</v>
      </c>
      <c r="O70" s="42">
        <f>E70+H70</f>
        <v>1172.9000000000001</v>
      </c>
    </row>
    <row r="71" spans="1:15" ht="47.25">
      <c r="A71" s="28" t="s">
        <v>140</v>
      </c>
      <c r="B71" s="28" t="s">
        <v>141</v>
      </c>
      <c r="C71" s="28" t="s">
        <v>142</v>
      </c>
      <c r="D71" s="2" t="s">
        <v>143</v>
      </c>
      <c r="E71" s="29">
        <v>200</v>
      </c>
      <c r="F71" s="36"/>
      <c r="G71" s="36"/>
      <c r="H71" s="36"/>
      <c r="I71" s="36"/>
      <c r="J71" s="36"/>
      <c r="K71" s="36"/>
      <c r="L71" s="36"/>
      <c r="M71" s="36"/>
      <c r="N71" s="36"/>
      <c r="O71" s="36">
        <f>E71+H71</f>
        <v>200</v>
      </c>
    </row>
    <row r="72" spans="1:15" s="47" customFormat="1" ht="36.75" customHeight="1">
      <c r="A72" s="28" t="s">
        <v>179</v>
      </c>
      <c r="B72" s="28" t="s">
        <v>180</v>
      </c>
      <c r="C72" s="28" t="s">
        <v>49</v>
      </c>
      <c r="D72" s="27" t="s">
        <v>181</v>
      </c>
      <c r="E72" s="29">
        <v>-181.9</v>
      </c>
      <c r="F72" s="36"/>
      <c r="G72" s="36"/>
      <c r="H72" s="36"/>
      <c r="I72" s="36"/>
      <c r="J72" s="36"/>
      <c r="K72" s="36"/>
      <c r="L72" s="36"/>
      <c r="M72" s="36"/>
      <c r="N72" s="36"/>
      <c r="O72" s="36">
        <f>E72+H72</f>
        <v>-181.9</v>
      </c>
    </row>
    <row r="73" spans="1:15" s="47" customFormat="1" ht="24.75" customHeight="1">
      <c r="A73" s="28" t="s">
        <v>50</v>
      </c>
      <c r="B73" s="28" t="s">
        <v>48</v>
      </c>
      <c r="C73" s="28" t="s">
        <v>49</v>
      </c>
      <c r="D73" s="13" t="s">
        <v>12</v>
      </c>
      <c r="E73" s="29">
        <v>60.1</v>
      </c>
      <c r="F73" s="36"/>
      <c r="G73" s="36"/>
      <c r="H73" s="36"/>
      <c r="I73" s="36"/>
      <c r="J73" s="36"/>
      <c r="K73" s="36"/>
      <c r="L73" s="36"/>
      <c r="M73" s="36"/>
      <c r="N73" s="36"/>
      <c r="O73" s="36">
        <f>E73+H73</f>
        <v>60.1</v>
      </c>
    </row>
    <row r="74" spans="1:15" ht="47.25">
      <c r="A74" s="28" t="s">
        <v>172</v>
      </c>
      <c r="B74" s="28" t="s">
        <v>173</v>
      </c>
      <c r="C74" s="28" t="s">
        <v>49</v>
      </c>
      <c r="D74" s="2" t="s">
        <v>174</v>
      </c>
      <c r="E74" s="29"/>
      <c r="F74" s="36"/>
      <c r="G74" s="36"/>
      <c r="H74" s="36">
        <f>L74</f>
        <v>712.8</v>
      </c>
      <c r="I74" s="36"/>
      <c r="J74" s="36"/>
      <c r="K74" s="36"/>
      <c r="L74" s="36">
        <v>712.8</v>
      </c>
      <c r="M74" s="36">
        <v>712.8</v>
      </c>
      <c r="N74" s="36">
        <v>712.8</v>
      </c>
      <c r="O74" s="36">
        <f>E74+H74</f>
        <v>712.8</v>
      </c>
    </row>
    <row r="75" spans="1:15" ht="15.75">
      <c r="A75" s="28" t="s">
        <v>164</v>
      </c>
      <c r="B75" s="28" t="s">
        <v>45</v>
      </c>
      <c r="C75" s="28" t="s">
        <v>46</v>
      </c>
      <c r="D75" s="43" t="s">
        <v>47</v>
      </c>
      <c r="E75" s="36"/>
      <c r="F75" s="36"/>
      <c r="G75" s="36"/>
      <c r="H75" s="36">
        <f>I75+L75</f>
        <v>200</v>
      </c>
      <c r="I75" s="36"/>
      <c r="J75" s="36"/>
      <c r="K75" s="36"/>
      <c r="L75" s="36">
        <v>200</v>
      </c>
      <c r="M75" s="36">
        <v>200</v>
      </c>
      <c r="N75" s="36">
        <v>200</v>
      </c>
      <c r="O75" s="36">
        <f t="shared" ref="O75" si="22">E75+H75</f>
        <v>200</v>
      </c>
    </row>
    <row r="76" spans="1:15" ht="31.5">
      <c r="A76" s="28" t="s">
        <v>182</v>
      </c>
      <c r="B76" s="28" t="s">
        <v>183</v>
      </c>
      <c r="C76" s="28" t="s">
        <v>184</v>
      </c>
      <c r="D76" s="13" t="s">
        <v>185</v>
      </c>
      <c r="E76" s="36">
        <v>181.9</v>
      </c>
      <c r="F76" s="36"/>
      <c r="G76" s="36"/>
      <c r="H76" s="36"/>
      <c r="I76" s="36"/>
      <c r="J76" s="36"/>
      <c r="K76" s="36"/>
      <c r="L76" s="36"/>
      <c r="M76" s="36"/>
      <c r="N76" s="36"/>
      <c r="O76" s="36">
        <f>E76</f>
        <v>181.9</v>
      </c>
    </row>
    <row r="77" spans="1:15" ht="15.75">
      <c r="A77" s="28"/>
      <c r="B77" s="28"/>
      <c r="C77" s="28"/>
      <c r="D77" s="13" t="s">
        <v>186</v>
      </c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</row>
    <row r="78" spans="1:15" ht="47.25">
      <c r="A78" s="28"/>
      <c r="B78" s="28"/>
      <c r="C78" s="28"/>
      <c r="D78" s="40" t="s">
        <v>187</v>
      </c>
      <c r="E78" s="38">
        <v>181.9</v>
      </c>
      <c r="F78" s="38"/>
      <c r="G78" s="38"/>
      <c r="H78" s="38"/>
      <c r="I78" s="38"/>
      <c r="J78" s="38"/>
      <c r="K78" s="38"/>
      <c r="L78" s="38"/>
      <c r="M78" s="38"/>
      <c r="N78" s="38"/>
      <c r="O78" s="38">
        <f>E78</f>
        <v>181.9</v>
      </c>
    </row>
    <row r="79" spans="1:15" s="11" customFormat="1" ht="47.25">
      <c r="A79" s="32" t="s">
        <v>144</v>
      </c>
      <c r="B79" s="32"/>
      <c r="C79" s="32"/>
      <c r="D79" s="33" t="s">
        <v>28</v>
      </c>
      <c r="E79" s="46">
        <f>E80</f>
        <v>2</v>
      </c>
      <c r="F79" s="46">
        <f t="shared" ref="F79:O79" si="23">F80</f>
        <v>2</v>
      </c>
      <c r="G79" s="46">
        <f t="shared" si="23"/>
        <v>0</v>
      </c>
      <c r="H79" s="46">
        <f t="shared" si="23"/>
        <v>145.30000000000001</v>
      </c>
      <c r="I79" s="46">
        <f t="shared" si="23"/>
        <v>0</v>
      </c>
      <c r="J79" s="46">
        <f t="shared" si="23"/>
        <v>0</v>
      </c>
      <c r="K79" s="46">
        <f t="shared" si="23"/>
        <v>0</v>
      </c>
      <c r="L79" s="46">
        <f t="shared" si="23"/>
        <v>145.30000000000001</v>
      </c>
      <c r="M79" s="46">
        <f t="shared" si="23"/>
        <v>145.30000000000001</v>
      </c>
      <c r="N79" s="46">
        <f t="shared" si="23"/>
        <v>145.30000000000001</v>
      </c>
      <c r="O79" s="46">
        <f t="shared" si="23"/>
        <v>147.30000000000001</v>
      </c>
    </row>
    <row r="80" spans="1:15" ht="47.25">
      <c r="A80" s="32" t="s">
        <v>145</v>
      </c>
      <c r="B80" s="28"/>
      <c r="C80" s="28"/>
      <c r="D80" s="33" t="s">
        <v>28</v>
      </c>
      <c r="E80" s="46">
        <f>E81+E82</f>
        <v>2</v>
      </c>
      <c r="F80" s="46">
        <f t="shared" ref="F80:G80" si="24">F81+F82</f>
        <v>2</v>
      </c>
      <c r="G80" s="46">
        <f t="shared" si="24"/>
        <v>0</v>
      </c>
      <c r="H80" s="46">
        <f>I80+L80</f>
        <v>145.30000000000001</v>
      </c>
      <c r="I80" s="46">
        <f>I81+I82</f>
        <v>0</v>
      </c>
      <c r="J80" s="46">
        <f t="shared" ref="J80:N80" si="25">J81+J82</f>
        <v>0</v>
      </c>
      <c r="K80" s="46">
        <f t="shared" si="25"/>
        <v>0</v>
      </c>
      <c r="L80" s="46">
        <f t="shared" si="25"/>
        <v>145.30000000000001</v>
      </c>
      <c r="M80" s="46">
        <f t="shared" si="25"/>
        <v>145.30000000000001</v>
      </c>
      <c r="N80" s="46">
        <f t="shared" si="25"/>
        <v>145.30000000000001</v>
      </c>
      <c r="O80" s="46">
        <f t="shared" ref="O80:O93" si="26">E80+H80</f>
        <v>147.30000000000001</v>
      </c>
    </row>
    <row r="81" spans="1:15" ht="47.25">
      <c r="A81" s="28" t="s">
        <v>146</v>
      </c>
      <c r="B81" s="28" t="s">
        <v>53</v>
      </c>
      <c r="C81" s="28" t="s">
        <v>41</v>
      </c>
      <c r="D81" s="34" t="s">
        <v>55</v>
      </c>
      <c r="E81" s="36">
        <v>2</v>
      </c>
      <c r="F81" s="36">
        <v>2</v>
      </c>
      <c r="G81" s="36"/>
      <c r="H81" s="36">
        <f>L81</f>
        <v>0</v>
      </c>
      <c r="I81" s="36"/>
      <c r="J81" s="36"/>
      <c r="K81" s="36"/>
      <c r="L81" s="36"/>
      <c r="M81" s="36"/>
      <c r="N81" s="36"/>
      <c r="O81" s="36">
        <f t="shared" si="26"/>
        <v>2</v>
      </c>
    </row>
    <row r="82" spans="1:15" ht="15.75">
      <c r="A82" s="28" t="s">
        <v>175</v>
      </c>
      <c r="B82" s="28" t="s">
        <v>45</v>
      </c>
      <c r="C82" s="28" t="s">
        <v>46</v>
      </c>
      <c r="D82" s="43" t="s">
        <v>47</v>
      </c>
      <c r="E82" s="36"/>
      <c r="F82" s="36"/>
      <c r="G82" s="36"/>
      <c r="H82" s="36">
        <f>L82</f>
        <v>145.30000000000001</v>
      </c>
      <c r="I82" s="36"/>
      <c r="J82" s="36"/>
      <c r="K82" s="36"/>
      <c r="L82" s="36">
        <v>145.30000000000001</v>
      </c>
      <c r="M82" s="36">
        <v>145.30000000000001</v>
      </c>
      <c r="N82" s="36">
        <v>145.30000000000001</v>
      </c>
      <c r="O82" s="36">
        <f t="shared" si="26"/>
        <v>145.30000000000001</v>
      </c>
    </row>
    <row r="83" spans="1:15" s="11" customFormat="1" ht="32.25" customHeight="1">
      <c r="A83" s="32" t="s">
        <v>147</v>
      </c>
      <c r="B83" s="32"/>
      <c r="C83" s="32"/>
      <c r="D83" s="33" t="s">
        <v>31</v>
      </c>
      <c r="E83" s="46">
        <f>E84</f>
        <v>22</v>
      </c>
      <c r="F83" s="46">
        <f t="shared" ref="F83:O83" si="27">F84</f>
        <v>22</v>
      </c>
      <c r="G83" s="46">
        <f t="shared" si="27"/>
        <v>0</v>
      </c>
      <c r="H83" s="46">
        <f t="shared" si="27"/>
        <v>-1868.1000000000004</v>
      </c>
      <c r="I83" s="46">
        <f t="shared" si="27"/>
        <v>0</v>
      </c>
      <c r="J83" s="46">
        <f t="shared" si="27"/>
        <v>0</v>
      </c>
      <c r="K83" s="46">
        <f t="shared" si="27"/>
        <v>0</v>
      </c>
      <c r="L83" s="46">
        <f t="shared" si="27"/>
        <v>-1868.1000000000004</v>
      </c>
      <c r="M83" s="46">
        <f t="shared" si="27"/>
        <v>-1868.1000000000004</v>
      </c>
      <c r="N83" s="46">
        <f t="shared" si="27"/>
        <v>-1868.1000000000004</v>
      </c>
      <c r="O83" s="46">
        <f t="shared" si="27"/>
        <v>-1846.1000000000004</v>
      </c>
    </row>
    <row r="84" spans="1:15" ht="35.25" customHeight="1">
      <c r="A84" s="32" t="s">
        <v>148</v>
      </c>
      <c r="B84" s="28"/>
      <c r="C84" s="28"/>
      <c r="D84" s="33" t="s">
        <v>31</v>
      </c>
      <c r="E84" s="46">
        <f>E85+E86+E87</f>
        <v>22</v>
      </c>
      <c r="F84" s="46">
        <f>F85+F86+F87</f>
        <v>22</v>
      </c>
      <c r="G84" s="46"/>
      <c r="H84" s="46">
        <f>I84+L84</f>
        <v>-1868.1000000000004</v>
      </c>
      <c r="I84" s="46">
        <f t="shared" ref="I84:K84" si="28">I85+I86+I87</f>
        <v>0</v>
      </c>
      <c r="J84" s="46">
        <f t="shared" si="28"/>
        <v>0</v>
      </c>
      <c r="K84" s="46">
        <f t="shared" si="28"/>
        <v>0</v>
      </c>
      <c r="L84" s="46">
        <f>L85+L86+L87</f>
        <v>-1868.1000000000004</v>
      </c>
      <c r="M84" s="46">
        <f t="shared" ref="M84:N84" si="29">M85+M86+M87</f>
        <v>-1868.1000000000004</v>
      </c>
      <c r="N84" s="46">
        <f t="shared" si="29"/>
        <v>-1868.1000000000004</v>
      </c>
      <c r="O84" s="46">
        <f>E84+H84</f>
        <v>-1846.1000000000004</v>
      </c>
    </row>
    <row r="85" spans="1:15" ht="47.25">
      <c r="A85" s="28" t="s">
        <v>149</v>
      </c>
      <c r="B85" s="28" t="s">
        <v>53</v>
      </c>
      <c r="C85" s="28" t="s">
        <v>41</v>
      </c>
      <c r="D85" s="34" t="s">
        <v>55</v>
      </c>
      <c r="E85" s="36">
        <v>22</v>
      </c>
      <c r="F85" s="36">
        <v>22</v>
      </c>
      <c r="G85" s="36"/>
      <c r="H85" s="36">
        <f>I85+L85</f>
        <v>0</v>
      </c>
      <c r="I85" s="36"/>
      <c r="J85" s="36"/>
      <c r="K85" s="36"/>
      <c r="L85" s="36"/>
      <c r="M85" s="36"/>
      <c r="N85" s="36"/>
      <c r="O85" s="36">
        <f t="shared" si="26"/>
        <v>22</v>
      </c>
    </row>
    <row r="86" spans="1:15" ht="31.5">
      <c r="A86" s="28" t="s">
        <v>150</v>
      </c>
      <c r="B86" s="28" t="s">
        <v>151</v>
      </c>
      <c r="C86" s="28" t="s">
        <v>152</v>
      </c>
      <c r="D86" s="2" t="s">
        <v>153</v>
      </c>
      <c r="E86" s="36"/>
      <c r="F86" s="36"/>
      <c r="G86" s="36"/>
      <c r="H86" s="36">
        <f>I86+L86</f>
        <v>4000</v>
      </c>
      <c r="I86" s="36"/>
      <c r="J86" s="36"/>
      <c r="K86" s="36"/>
      <c r="L86" s="36">
        <v>4000</v>
      </c>
      <c r="M86" s="36">
        <v>4000</v>
      </c>
      <c r="N86" s="36">
        <v>4000</v>
      </c>
      <c r="O86" s="36">
        <f t="shared" si="26"/>
        <v>4000</v>
      </c>
    </row>
    <row r="87" spans="1:15" ht="31.5">
      <c r="A87" s="28" t="s">
        <v>154</v>
      </c>
      <c r="B87" s="28" t="s">
        <v>83</v>
      </c>
      <c r="C87" s="28" t="s">
        <v>85</v>
      </c>
      <c r="D87" s="2" t="s">
        <v>86</v>
      </c>
      <c r="E87" s="36"/>
      <c r="F87" s="36"/>
      <c r="G87" s="36"/>
      <c r="H87" s="36">
        <f>I87+L87</f>
        <v>-5868.1</v>
      </c>
      <c r="I87" s="36"/>
      <c r="J87" s="36"/>
      <c r="K87" s="36"/>
      <c r="L87" s="36">
        <v>-5868.1</v>
      </c>
      <c r="M87" s="36">
        <v>-5868.1</v>
      </c>
      <c r="N87" s="36">
        <v>-5868.1</v>
      </c>
      <c r="O87" s="36">
        <f t="shared" si="26"/>
        <v>-5868.1</v>
      </c>
    </row>
    <row r="88" spans="1:15" s="11" customFormat="1" ht="30.75" customHeight="1">
      <c r="A88" s="32" t="s">
        <v>155</v>
      </c>
      <c r="B88" s="32"/>
      <c r="C88" s="32"/>
      <c r="D88" s="33" t="s">
        <v>29</v>
      </c>
      <c r="E88" s="46">
        <f>E89</f>
        <v>-25</v>
      </c>
      <c r="F88" s="46">
        <f t="shared" ref="F88:O89" si="30">F89</f>
        <v>-25</v>
      </c>
      <c r="G88" s="46">
        <f t="shared" si="30"/>
        <v>0</v>
      </c>
      <c r="H88" s="46">
        <f t="shared" si="30"/>
        <v>0</v>
      </c>
      <c r="I88" s="46">
        <f t="shared" si="30"/>
        <v>0</v>
      </c>
      <c r="J88" s="46">
        <f t="shared" si="30"/>
        <v>0</v>
      </c>
      <c r="K88" s="46">
        <f t="shared" si="30"/>
        <v>0</v>
      </c>
      <c r="L88" s="46">
        <f t="shared" si="30"/>
        <v>0</v>
      </c>
      <c r="M88" s="46">
        <f t="shared" si="30"/>
        <v>0</v>
      </c>
      <c r="N88" s="46">
        <f t="shared" si="30"/>
        <v>0</v>
      </c>
      <c r="O88" s="46">
        <f t="shared" si="30"/>
        <v>-25</v>
      </c>
    </row>
    <row r="89" spans="1:15" ht="30.75" customHeight="1">
      <c r="A89" s="32" t="s">
        <v>156</v>
      </c>
      <c r="B89" s="28"/>
      <c r="C89" s="28"/>
      <c r="D89" s="33" t="s">
        <v>29</v>
      </c>
      <c r="E89" s="46">
        <f>E90</f>
        <v>-25</v>
      </c>
      <c r="F89" s="46">
        <f>F90</f>
        <v>-25</v>
      </c>
      <c r="G89" s="46"/>
      <c r="H89" s="46">
        <f>I89+L89</f>
        <v>0</v>
      </c>
      <c r="I89" s="46">
        <f t="shared" si="30"/>
        <v>0</v>
      </c>
      <c r="J89" s="46">
        <f t="shared" si="30"/>
        <v>0</v>
      </c>
      <c r="K89" s="46">
        <f t="shared" si="30"/>
        <v>0</v>
      </c>
      <c r="L89" s="46">
        <f>L90</f>
        <v>0</v>
      </c>
      <c r="M89" s="46">
        <f>M90</f>
        <v>0</v>
      </c>
      <c r="N89" s="46">
        <f>N90</f>
        <v>0</v>
      </c>
      <c r="O89" s="46">
        <f t="shared" si="26"/>
        <v>-25</v>
      </c>
    </row>
    <row r="90" spans="1:15" ht="53.25" customHeight="1">
      <c r="A90" s="28" t="s">
        <v>157</v>
      </c>
      <c r="B90" s="28" t="s">
        <v>53</v>
      </c>
      <c r="C90" s="28" t="s">
        <v>41</v>
      </c>
      <c r="D90" s="34" t="s">
        <v>55</v>
      </c>
      <c r="E90" s="36">
        <v>-25</v>
      </c>
      <c r="F90" s="36">
        <v>-25</v>
      </c>
      <c r="G90" s="36"/>
      <c r="H90" s="36">
        <f>I90+L90</f>
        <v>0</v>
      </c>
      <c r="I90" s="36"/>
      <c r="J90" s="36"/>
      <c r="K90" s="36"/>
      <c r="L90" s="36"/>
      <c r="M90" s="36"/>
      <c r="N90" s="36"/>
      <c r="O90" s="36">
        <f t="shared" si="26"/>
        <v>-25</v>
      </c>
    </row>
    <row r="91" spans="1:15" s="11" customFormat="1" ht="31.5">
      <c r="A91" s="32" t="s">
        <v>158</v>
      </c>
      <c r="B91" s="32"/>
      <c r="C91" s="32"/>
      <c r="D91" s="33" t="s">
        <v>21</v>
      </c>
      <c r="E91" s="46">
        <f>E92</f>
        <v>-15</v>
      </c>
      <c r="F91" s="46">
        <f t="shared" ref="F91:O92" si="31">F92</f>
        <v>-15</v>
      </c>
      <c r="G91" s="46">
        <f t="shared" si="31"/>
        <v>0</v>
      </c>
      <c r="H91" s="46">
        <f t="shared" si="31"/>
        <v>0</v>
      </c>
      <c r="I91" s="46">
        <f t="shared" si="31"/>
        <v>0</v>
      </c>
      <c r="J91" s="46">
        <f t="shared" si="31"/>
        <v>0</v>
      </c>
      <c r="K91" s="46">
        <f t="shared" si="31"/>
        <v>0</v>
      </c>
      <c r="L91" s="46">
        <f t="shared" si="31"/>
        <v>0</v>
      </c>
      <c r="M91" s="46">
        <f t="shared" si="31"/>
        <v>0</v>
      </c>
      <c r="N91" s="46">
        <f t="shared" si="31"/>
        <v>0</v>
      </c>
      <c r="O91" s="46">
        <f t="shared" si="31"/>
        <v>-15</v>
      </c>
    </row>
    <row r="92" spans="1:15" ht="31.5">
      <c r="A92" s="32" t="s">
        <v>159</v>
      </c>
      <c r="B92" s="28"/>
      <c r="C92" s="28"/>
      <c r="D92" s="33" t="s">
        <v>21</v>
      </c>
      <c r="E92" s="46">
        <f>E93</f>
        <v>-15</v>
      </c>
      <c r="F92" s="46">
        <f>F93</f>
        <v>-15</v>
      </c>
      <c r="G92" s="46"/>
      <c r="H92" s="46">
        <f>I92+L92</f>
        <v>0</v>
      </c>
      <c r="I92" s="46">
        <f t="shared" si="31"/>
        <v>0</v>
      </c>
      <c r="J92" s="46">
        <f t="shared" si="31"/>
        <v>0</v>
      </c>
      <c r="K92" s="46">
        <f t="shared" si="31"/>
        <v>0</v>
      </c>
      <c r="L92" s="46">
        <f>L93</f>
        <v>0</v>
      </c>
      <c r="M92" s="46">
        <f t="shared" si="31"/>
        <v>0</v>
      </c>
      <c r="N92" s="46">
        <f t="shared" si="31"/>
        <v>0</v>
      </c>
      <c r="O92" s="46">
        <f t="shared" si="26"/>
        <v>-15</v>
      </c>
    </row>
    <row r="93" spans="1:15" ht="47.25">
      <c r="A93" s="28" t="s">
        <v>160</v>
      </c>
      <c r="B93" s="28" t="s">
        <v>53</v>
      </c>
      <c r="C93" s="28" t="s">
        <v>41</v>
      </c>
      <c r="D93" s="34" t="s">
        <v>55</v>
      </c>
      <c r="E93" s="36">
        <v>-15</v>
      </c>
      <c r="F93" s="36">
        <v>-15</v>
      </c>
      <c r="G93" s="36"/>
      <c r="H93" s="36">
        <f>I93+L93</f>
        <v>0</v>
      </c>
      <c r="I93" s="36"/>
      <c r="J93" s="36"/>
      <c r="K93" s="36"/>
      <c r="L93" s="36"/>
      <c r="M93" s="36"/>
      <c r="N93" s="36"/>
      <c r="O93" s="36">
        <f t="shared" si="26"/>
        <v>-15</v>
      </c>
    </row>
    <row r="94" spans="1:15" ht="15.75">
      <c r="A94" s="28"/>
      <c r="B94" s="28"/>
      <c r="C94" s="28"/>
      <c r="D94" s="44"/>
      <c r="E94" s="45">
        <f>E15+E19+E23+E27+E31+E46+E58+E61+E69+E79+E83+E88+E91</f>
        <v>-5.6843418860808015E-14</v>
      </c>
      <c r="F94" s="45">
        <f t="shared" ref="F94:G94" si="32">F15+F19+F23+F27+F31+F46+F58+F61+F69+F79+F83+F88+F91</f>
        <v>1148.4000000000001</v>
      </c>
      <c r="G94" s="45">
        <f t="shared" si="32"/>
        <v>-1622</v>
      </c>
      <c r="H94" s="45">
        <f>I94+L94</f>
        <v>-4.5474735088646412E-13</v>
      </c>
      <c r="I94" s="46">
        <f t="shared" ref="I94:K94" si="33">I15+I19+I23+I27+I31+I46+I58+I61+I69+I79+I83+I88+I91</f>
        <v>0</v>
      </c>
      <c r="J94" s="46">
        <f t="shared" si="33"/>
        <v>0</v>
      </c>
      <c r="K94" s="46">
        <f t="shared" si="33"/>
        <v>0</v>
      </c>
      <c r="L94" s="46">
        <f>L15+L19+L23+L27+L31+L46+L58+L61+L69+L79+L83+L88+L91</f>
        <v>-4.5474735088646412E-13</v>
      </c>
      <c r="M94" s="46">
        <f t="shared" ref="M94:N94" si="34">M15+M19+M23+M27+M31+M46+M58+M61+M69+M79+M83+M88+M91</f>
        <v>-4.5474735088646412E-13</v>
      </c>
      <c r="N94" s="46">
        <f t="shared" si="34"/>
        <v>-4.5474735088646412E-13</v>
      </c>
      <c r="O94" s="45">
        <f>E94+H94</f>
        <v>-5.1159076974727213E-13</v>
      </c>
    </row>
    <row r="95" spans="1:15">
      <c r="D95" s="15"/>
      <c r="E95" s="15"/>
      <c r="F95" s="15"/>
      <c r="G95" s="15"/>
      <c r="H95" s="16"/>
      <c r="I95" s="17"/>
      <c r="J95" s="17"/>
      <c r="K95" s="17"/>
      <c r="L95" s="17"/>
      <c r="M95" s="17"/>
      <c r="N95" s="17"/>
      <c r="O95" s="17"/>
    </row>
    <row r="96" spans="1:15" s="22" customFormat="1" ht="18.75">
      <c r="A96" s="21"/>
      <c r="B96" s="21"/>
      <c r="C96" s="21"/>
      <c r="D96" s="22" t="s">
        <v>176</v>
      </c>
      <c r="E96" s="20"/>
      <c r="I96" s="23"/>
      <c r="L96" s="22" t="s">
        <v>177</v>
      </c>
    </row>
    <row r="97" spans="4:14">
      <c r="D97" s="19"/>
      <c r="E97" s="18"/>
      <c r="F97" s="18"/>
      <c r="G97" s="18"/>
      <c r="H97" s="18"/>
      <c r="I97" s="18"/>
      <c r="L97" s="18"/>
      <c r="M97" s="18"/>
      <c r="N97" s="18"/>
    </row>
    <row r="98" spans="4:14">
      <c r="E98" s="3"/>
      <c r="F98" s="3"/>
      <c r="G98" s="3"/>
      <c r="H98" s="3"/>
      <c r="I98" s="3"/>
    </row>
    <row r="100" spans="4:14">
      <c r="H100" s="18"/>
    </row>
    <row r="101" spans="4:14">
      <c r="E101" s="3"/>
    </row>
    <row r="102" spans="4:14">
      <c r="E102" s="3"/>
    </row>
    <row r="103" spans="4:14">
      <c r="E103" s="3"/>
      <c r="H103" s="3"/>
    </row>
    <row r="104" spans="4:14">
      <c r="E104" s="3"/>
    </row>
    <row r="105" spans="4:14">
      <c r="H105" s="3"/>
    </row>
  </sheetData>
  <mergeCells count="22">
    <mergeCell ref="B6:O6"/>
    <mergeCell ref="D8:O8"/>
    <mergeCell ref="L11:L13"/>
    <mergeCell ref="M11:N11"/>
    <mergeCell ref="K12:K13"/>
    <mergeCell ref="J12:J13"/>
    <mergeCell ref="O10:O13"/>
    <mergeCell ref="A7:O7"/>
    <mergeCell ref="B10:B13"/>
    <mergeCell ref="C10:C13"/>
    <mergeCell ref="A10:A13"/>
    <mergeCell ref="H10:N10"/>
    <mergeCell ref="E11:E13"/>
    <mergeCell ref="F11:G11"/>
    <mergeCell ref="E10:G10"/>
    <mergeCell ref="G12:G13"/>
    <mergeCell ref="D10:D13"/>
    <mergeCell ref="M12:M13"/>
    <mergeCell ref="F12:F13"/>
    <mergeCell ref="J11:K11"/>
    <mergeCell ref="I11:I13"/>
    <mergeCell ref="H11:H13"/>
  </mergeCells>
  <phoneticPr fontId="0" type="noConversion"/>
  <printOptions horizontalCentered="1"/>
  <pageMargins left="0.15748031496062992" right="0.15748031496062992" top="0.27559055118110237" bottom="0.15748031496062992" header="0.23622047244094491" footer="0.15748031496062992"/>
  <pageSetup paperSize="9" scale="60" fitToHeight="26" orientation="landscape" r:id="rId1"/>
  <rowBreaks count="2" manualBreakCount="2">
    <brk id="34" max="16383" man="1"/>
    <brk id="9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перерозподіл</vt:lpstr>
      <vt:lpstr>перерозподіл!Заголовки_для_печати</vt:lpstr>
      <vt:lpstr>перерозподіл!Область_печати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2017-10-24T06:32:35Z</cp:lastPrinted>
  <dcterms:created xsi:type="dcterms:W3CDTF">2012-12-15T07:44:03Z</dcterms:created>
  <dcterms:modified xsi:type="dcterms:W3CDTF">2017-10-26T10:34:48Z</dcterms:modified>
</cp:coreProperties>
</file>