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1295" windowHeight="6495" firstSheet="3" activeTab="3"/>
  </bookViews>
  <sheets>
    <sheet name="додаток №1 2018 первонач" sheetId="11" state="hidden" r:id="rId1"/>
    <sheet name="зміни лютий" sheetId="12" state="hidden" r:id="rId2"/>
    <sheet name="з уточн. 16.02.18" sheetId="13" state="hidden" r:id="rId3"/>
    <sheet name="зміни квітень" sheetId="15" r:id="rId4"/>
  </sheets>
  <definedNames>
    <definedName name="Z_39F5A461_57E4_11D9_9EE7_0002B31CD0A9_.wvu.PrintArea" localSheetId="0" hidden="1">'додаток №1 2018 первонач'!$A$1:$F$88</definedName>
    <definedName name="Z_39F5A461_57E4_11D9_9EE7_0002B31CD0A9_.wvu.PrintArea" localSheetId="2" hidden="1">'з уточн. 16.02.18'!$A$1:$F$95</definedName>
    <definedName name="Z_39F5A461_57E4_11D9_9EE7_0002B31CD0A9_.wvu.PrintArea" localSheetId="3" hidden="1">'зміни квітень'!$A$1:$F$99</definedName>
    <definedName name="Z_39F5A461_57E4_11D9_9EE7_0002B31CD0A9_.wvu.PrintArea" localSheetId="1" hidden="1">'зміни лютий'!$A$1:$F$43</definedName>
    <definedName name="Z_3A0F5786_DD89_4CC0_B609_902CBD2A88D0_.wvu.PrintArea" localSheetId="0" hidden="1">'додаток №1 2018 первонач'!$A$1:$F$88</definedName>
    <definedName name="Z_3A0F5786_DD89_4CC0_B609_902CBD2A88D0_.wvu.PrintArea" localSheetId="2" hidden="1">'з уточн. 16.02.18'!$A$1:$F$95</definedName>
    <definedName name="Z_3A0F5786_DD89_4CC0_B609_902CBD2A88D0_.wvu.PrintArea" localSheetId="3" hidden="1">'зміни квітень'!$A$1:$F$99</definedName>
    <definedName name="Z_3A0F5786_DD89_4CC0_B609_902CBD2A88D0_.wvu.PrintArea" localSheetId="1" hidden="1">'зміни лютий'!$A$1:$F$43</definedName>
    <definedName name="Z_44195939_FF8E_42E2_8003_8D5D0D47E574_.wvu.Rows" localSheetId="0" hidden="1">'додаток №1 2018 первонач'!$66:$82</definedName>
    <definedName name="Z_44195939_FF8E_42E2_8003_8D5D0D47E574_.wvu.Rows" localSheetId="2" hidden="1">'з уточн. 16.02.18'!$68:$89</definedName>
    <definedName name="Z_44195939_FF8E_42E2_8003_8D5D0D47E574_.wvu.Rows" localSheetId="3" hidden="1">'зміни квітень'!$67:$93</definedName>
    <definedName name="Z_44195939_FF8E_42E2_8003_8D5D0D47E574_.wvu.Rows" localSheetId="1" hidden="1">'зміни лютий'!$18:$37</definedName>
    <definedName name="Z_C02E931C_E2B6_44D6_B9B6_45895A12EB36_.wvu.Rows" localSheetId="0" hidden="1">'додаток №1 2018 первонач'!$60:$60,'додаток №1 2018 первонач'!#REF!</definedName>
    <definedName name="Z_C02E931C_E2B6_44D6_B9B6_45895A12EB36_.wvu.Rows" localSheetId="2" hidden="1">'з уточн. 16.02.18'!$62:$62,'з уточн. 16.02.18'!#REF!</definedName>
    <definedName name="Z_C02E931C_E2B6_44D6_B9B6_45895A12EB36_.wvu.Rows" localSheetId="3" hidden="1">'зміни квітень'!$61:$61,'зміни квітень'!#REF!</definedName>
    <definedName name="Z_C02E931C_E2B6_44D6_B9B6_45895A12EB36_.wvu.Rows" localSheetId="1" hidden="1">'зміни лютий'!#REF!,'зміни лютий'!#REF!</definedName>
    <definedName name="_xlnm.Print_Titles" localSheetId="0">'додаток №1 2018 первонач'!$6:$7</definedName>
    <definedName name="_xlnm.Print_Titles" localSheetId="2">'з уточн. 16.02.18'!$8:$9</definedName>
    <definedName name="_xlnm.Print_Titles" localSheetId="3">'зміни квітень'!$7:$8</definedName>
    <definedName name="_xlnm.Print_Titles" localSheetId="1">'зміни лютий'!$6:$7</definedName>
    <definedName name="_xlnm.Print_Area" localSheetId="0">'додаток №1 2018 первонач'!$A$1:$F$87</definedName>
    <definedName name="_xlnm.Print_Area" localSheetId="2">'з уточн. 16.02.18'!$A$1:$F$94</definedName>
    <definedName name="_xlnm.Print_Area" localSheetId="3">'зміни квітень'!$A$1:$F$99</definedName>
    <definedName name="_xlnm.Print_Area" localSheetId="1">'зміни лютий'!$A$1:$F$42</definedName>
  </definedNames>
  <calcPr calcId="125725"/>
  <customWorkbookViews>
    <customWorkbookView name="PC - Личное представление" guid="{44195939-FF8E-42E2-8003-8D5D0D47E574}" mergeInterval="0" personalView="1" maximized="1" windowWidth="1276" windowHeight="782" activeSheetId="3"/>
    <customWorkbookView name="1 - Личное представление" guid="{CB8B9A01-6A6F-4CBA-9FB9-1B7501FD2FAE}" mergeInterval="0" personalView="1" maximized="1" windowWidth="1004" windowHeight="556" activeSheetId="4"/>
    <customWorkbookView name="Illichevsk - Личное представление" guid="{C4239800-57E3-11D9-B162-00018002F0A4}" mergeInterval="0" personalView="1" maximized="1" windowWidth="796" windowHeight="438" activeSheetId="7"/>
    <customWorkbookView name="BUDJ_SEC - Личное представление" guid="{39F5A461-57E4-11D9-9EE7-0002B31CD0A9}" mergeInterval="0" personalView="1" maximized="1" windowWidth="1020" windowHeight="606" activeSheetId="2"/>
    <customWorkbookView name="Администратор - Личное представление" guid="{3A0F5786-DD89-4CC0-B609-902CBD2A88D0}" mergeInterval="0" personalView="1" maximized="1" windowWidth="1020" windowHeight="578" activeSheetId="7"/>
    <customWorkbookView name="Юлія - Личное представление" guid="{C02E931C-E2B6-44D6-B9B6-45895A12EB36}" mergeInterval="0" personalView="1" maximized="1" windowWidth="1012" windowHeight="561" activeSheetId="6"/>
    <customWorkbookView name="Otdel doxodov - Личное представление" guid="{AFA85C7D-201A-44E2-9FEF-FB09D8FA14DB}" mergeInterval="0" personalView="1" maximized="1" windowWidth="1276" windowHeight="848" activeSheetId="5"/>
  </customWorkbookViews>
</workbook>
</file>

<file path=xl/calcChain.xml><?xml version="1.0" encoding="utf-8"?>
<calcChain xmlns="http://schemas.openxmlformats.org/spreadsheetml/2006/main">
  <c r="D83" i="15"/>
  <c r="D68" s="1"/>
  <c r="D67" s="1"/>
  <c r="E83"/>
  <c r="E68" s="1"/>
  <c r="C83"/>
  <c r="C68" s="1"/>
  <c r="D81"/>
  <c r="E81"/>
  <c r="F81"/>
  <c r="C81"/>
  <c r="E71"/>
  <c r="D71"/>
  <c r="F71" s="1"/>
  <c r="C71"/>
  <c r="C87"/>
  <c r="F87" s="1"/>
  <c r="F92"/>
  <c r="F91"/>
  <c r="F90"/>
  <c r="F88"/>
  <c r="F83" s="1"/>
  <c r="F86"/>
  <c r="F85"/>
  <c r="F84"/>
  <c r="F80"/>
  <c r="F79"/>
  <c r="F78"/>
  <c r="F76"/>
  <c r="F75"/>
  <c r="F74"/>
  <c r="H73"/>
  <c r="F73"/>
  <c r="F72"/>
  <c r="F70"/>
  <c r="C69"/>
  <c r="F69" s="1"/>
  <c r="F65"/>
  <c r="F64"/>
  <c r="D64"/>
  <c r="F63"/>
  <c r="E63"/>
  <c r="E62" s="1"/>
  <c r="D62"/>
  <c r="F62" s="1"/>
  <c r="F61"/>
  <c r="E61"/>
  <c r="E59" s="1"/>
  <c r="F60"/>
  <c r="D59"/>
  <c r="C59"/>
  <c r="F57"/>
  <c r="F56"/>
  <c r="E56"/>
  <c r="E53" s="1"/>
  <c r="E39" s="1"/>
  <c r="F55"/>
  <c r="F54"/>
  <c r="D53"/>
  <c r="D39" s="1"/>
  <c r="C53"/>
  <c r="F52"/>
  <c r="F51"/>
  <c r="F50"/>
  <c r="F49"/>
  <c r="F48"/>
  <c r="F47"/>
  <c r="C46"/>
  <c r="F46" s="1"/>
  <c r="F45"/>
  <c r="F44"/>
  <c r="F43"/>
  <c r="F42"/>
  <c r="F41"/>
  <c r="C40"/>
  <c r="C39" s="1"/>
  <c r="F38"/>
  <c r="F37"/>
  <c r="C36"/>
  <c r="F36" s="1"/>
  <c r="D36"/>
  <c r="D10" s="1"/>
  <c r="F35"/>
  <c r="E35"/>
  <c r="F34"/>
  <c r="F33"/>
  <c r="F32"/>
  <c r="C31"/>
  <c r="F31" s="1"/>
  <c r="F30"/>
  <c r="F29"/>
  <c r="F28"/>
  <c r="F27"/>
  <c r="C26"/>
  <c r="F26" s="1"/>
  <c r="F25"/>
  <c r="F24"/>
  <c r="F23"/>
  <c r="F22"/>
  <c r="C21"/>
  <c r="F18"/>
  <c r="F17"/>
  <c r="F16"/>
  <c r="C15"/>
  <c r="F15" s="1"/>
  <c r="F14"/>
  <c r="C13"/>
  <c r="C11" s="1"/>
  <c r="F11" s="1"/>
  <c r="F12"/>
  <c r="D72" i="13"/>
  <c r="D69" s="1"/>
  <c r="D68" s="1"/>
  <c r="E72"/>
  <c r="E69" s="1"/>
  <c r="E68" s="1"/>
  <c r="C72"/>
  <c r="F85"/>
  <c r="F82"/>
  <c r="F83"/>
  <c r="F84"/>
  <c r="F81"/>
  <c r="F80"/>
  <c r="C79"/>
  <c r="F79" s="1"/>
  <c r="C78"/>
  <c r="C77"/>
  <c r="F77" s="1"/>
  <c r="C75"/>
  <c r="F75" s="1"/>
  <c r="C74"/>
  <c r="C13"/>
  <c r="F13" s="1"/>
  <c r="F88"/>
  <c r="F87"/>
  <c r="F86"/>
  <c r="F76"/>
  <c r="F74"/>
  <c r="F73"/>
  <c r="F71"/>
  <c r="C70"/>
  <c r="F70" s="1"/>
  <c r="F66"/>
  <c r="D65"/>
  <c r="F65" s="1"/>
  <c r="F64"/>
  <c r="E64"/>
  <c r="E63" s="1"/>
  <c r="F63"/>
  <c r="D63"/>
  <c r="F62"/>
  <c r="E62"/>
  <c r="E60" s="1"/>
  <c r="E59" s="1"/>
  <c r="F61"/>
  <c r="D60"/>
  <c r="F60" s="1"/>
  <c r="C60"/>
  <c r="C59" s="1"/>
  <c r="F58"/>
  <c r="F57"/>
  <c r="E57"/>
  <c r="E54" s="1"/>
  <c r="E40" s="1"/>
  <c r="F56"/>
  <c r="F55"/>
  <c r="D54"/>
  <c r="D40" s="1"/>
  <c r="C54"/>
  <c r="F53"/>
  <c r="F52"/>
  <c r="F51"/>
  <c r="F50"/>
  <c r="F49"/>
  <c r="F48"/>
  <c r="F47"/>
  <c r="C47"/>
  <c r="F46"/>
  <c r="F45"/>
  <c r="F44"/>
  <c r="F43"/>
  <c r="F42"/>
  <c r="C41"/>
  <c r="F41" s="1"/>
  <c r="F39"/>
  <c r="C38"/>
  <c r="F38" s="1"/>
  <c r="D37"/>
  <c r="D11" s="1"/>
  <c r="F36"/>
  <c r="E36"/>
  <c r="F35"/>
  <c r="F34"/>
  <c r="F33"/>
  <c r="F32"/>
  <c r="C32"/>
  <c r="F31"/>
  <c r="F30"/>
  <c r="F29"/>
  <c r="F28"/>
  <c r="C27"/>
  <c r="F27" s="1"/>
  <c r="F26"/>
  <c r="F25"/>
  <c r="F24"/>
  <c r="F23"/>
  <c r="F22"/>
  <c r="C22"/>
  <c r="F19"/>
  <c r="F18"/>
  <c r="F17"/>
  <c r="C16"/>
  <c r="F16" s="1"/>
  <c r="F15"/>
  <c r="C14"/>
  <c r="F14" s="1"/>
  <c r="F30" i="12"/>
  <c r="F31"/>
  <c r="F32"/>
  <c r="C22"/>
  <c r="E67" i="15" l="1"/>
  <c r="F53"/>
  <c r="F59"/>
  <c r="F13"/>
  <c r="E58"/>
  <c r="E66" s="1"/>
  <c r="F40"/>
  <c r="C20"/>
  <c r="F20" s="1"/>
  <c r="F21"/>
  <c r="F39"/>
  <c r="D58"/>
  <c r="D66" s="1"/>
  <c r="D93" s="1"/>
  <c r="C58"/>
  <c r="C21" i="13"/>
  <c r="H74"/>
  <c r="C37"/>
  <c r="F37" s="1"/>
  <c r="C69"/>
  <c r="F69" s="1"/>
  <c r="F54"/>
  <c r="C12"/>
  <c r="F12" s="1"/>
  <c r="C20"/>
  <c r="F20" s="1"/>
  <c r="F21"/>
  <c r="E67"/>
  <c r="E89" s="1"/>
  <c r="C40"/>
  <c r="F40" s="1"/>
  <c r="D59"/>
  <c r="D67" s="1"/>
  <c r="D89" s="1"/>
  <c r="F17" i="12"/>
  <c r="F13"/>
  <c r="D13"/>
  <c r="D9"/>
  <c r="C13"/>
  <c r="C14"/>
  <c r="C10"/>
  <c r="C9" s="1"/>
  <c r="C17" s="1"/>
  <c r="F36"/>
  <c r="F35"/>
  <c r="F34"/>
  <c r="F33"/>
  <c r="F29"/>
  <c r="F28"/>
  <c r="F27"/>
  <c r="F26"/>
  <c r="F25"/>
  <c r="H24"/>
  <c r="F24"/>
  <c r="F23"/>
  <c r="E22"/>
  <c r="D22"/>
  <c r="D19" s="1"/>
  <c r="D18" s="1"/>
  <c r="F21"/>
  <c r="C20"/>
  <c r="F20" s="1"/>
  <c r="E19"/>
  <c r="E18" s="1"/>
  <c r="F16"/>
  <c r="F15"/>
  <c r="F14"/>
  <c r="F12"/>
  <c r="C70" i="11"/>
  <c r="F76"/>
  <c r="H72"/>
  <c r="E93" i="15" l="1"/>
  <c r="C19"/>
  <c r="F19" s="1"/>
  <c r="F58"/>
  <c r="C68" i="13"/>
  <c r="F68" s="1"/>
  <c r="C11"/>
  <c r="F11" s="1"/>
  <c r="F72"/>
  <c r="C67"/>
  <c r="F59"/>
  <c r="C19" i="12"/>
  <c r="F19" s="1"/>
  <c r="F22"/>
  <c r="F10"/>
  <c r="F11"/>
  <c r="C11" i="11"/>
  <c r="C10" i="15" l="1"/>
  <c r="C66" s="1"/>
  <c r="F68"/>
  <c r="C67"/>
  <c r="F67" s="1"/>
  <c r="F67" i="13"/>
  <c r="C89"/>
  <c r="F89" s="1"/>
  <c r="F91" s="1"/>
  <c r="C18" i="12"/>
  <c r="F18" s="1"/>
  <c r="E70" i="11"/>
  <c r="D70"/>
  <c r="F80"/>
  <c r="F77"/>
  <c r="C14"/>
  <c r="F15"/>
  <c r="F16"/>
  <c r="F10" i="15" l="1"/>
  <c r="F66"/>
  <c r="C93"/>
  <c r="F93" s="1"/>
  <c r="F9" i="12"/>
  <c r="F56" i="11"/>
  <c r="F78"/>
  <c r="F79"/>
  <c r="F81"/>
  <c r="F75"/>
  <c r="F74"/>
  <c r="F73"/>
  <c r="F72"/>
  <c r="F71"/>
  <c r="E67"/>
  <c r="E66" s="1"/>
  <c r="D67"/>
  <c r="D66" s="1"/>
  <c r="F69"/>
  <c r="C68"/>
  <c r="F68" s="1"/>
  <c r="F64"/>
  <c r="D63"/>
  <c r="F63" s="1"/>
  <c r="F62"/>
  <c r="E62"/>
  <c r="E61" s="1"/>
  <c r="D61"/>
  <c r="F61" s="1"/>
  <c r="F60"/>
  <c r="E60"/>
  <c r="E58" s="1"/>
  <c r="F59"/>
  <c r="D58"/>
  <c r="C58"/>
  <c r="C57" s="1"/>
  <c r="F55"/>
  <c r="E55"/>
  <c r="E52" s="1"/>
  <c r="E38" s="1"/>
  <c r="F54"/>
  <c r="F53"/>
  <c r="D52"/>
  <c r="D38" s="1"/>
  <c r="C52"/>
  <c r="F51"/>
  <c r="F50"/>
  <c r="F49"/>
  <c r="F48"/>
  <c r="F47"/>
  <c r="F46"/>
  <c r="C45"/>
  <c r="F45" s="1"/>
  <c r="F44"/>
  <c r="F43"/>
  <c r="F42"/>
  <c r="F41"/>
  <c r="F40"/>
  <c r="C39"/>
  <c r="F39" s="1"/>
  <c r="F37"/>
  <c r="C36"/>
  <c r="C35" s="1"/>
  <c r="F35" s="1"/>
  <c r="D35"/>
  <c r="D9" s="1"/>
  <c r="E34"/>
  <c r="F34"/>
  <c r="F33"/>
  <c r="F32"/>
  <c r="F31"/>
  <c r="C30"/>
  <c r="F30" s="1"/>
  <c r="F29"/>
  <c r="F28"/>
  <c r="F27"/>
  <c r="F26"/>
  <c r="C25"/>
  <c r="F25" s="1"/>
  <c r="F24"/>
  <c r="F23"/>
  <c r="F22"/>
  <c r="F21"/>
  <c r="F17"/>
  <c r="F14"/>
  <c r="F13"/>
  <c r="C12"/>
  <c r="F12" s="1"/>
  <c r="F11"/>
  <c r="C37" i="12" l="1"/>
  <c r="F37" s="1"/>
  <c r="F39" s="1"/>
  <c r="F36" i="11"/>
  <c r="F52"/>
  <c r="C38"/>
  <c r="D57"/>
  <c r="F57" s="1"/>
  <c r="E57"/>
  <c r="E65" s="1"/>
  <c r="E82" s="1"/>
  <c r="C20"/>
  <c r="C19" s="1"/>
  <c r="C10"/>
  <c r="F58"/>
  <c r="D65" l="1"/>
  <c r="D82" s="1"/>
  <c r="F38"/>
  <c r="F20"/>
  <c r="F10"/>
  <c r="C18"/>
  <c r="F18" s="1"/>
  <c r="F19"/>
  <c r="C9" l="1"/>
  <c r="F9" s="1"/>
  <c r="C65" l="1"/>
  <c r="F65" s="1"/>
  <c r="F70"/>
  <c r="C67"/>
  <c r="C66" s="1"/>
  <c r="C82" l="1"/>
  <c r="F82" s="1"/>
  <c r="F84" s="1"/>
  <c r="F66"/>
  <c r="F67"/>
</calcChain>
</file>

<file path=xl/sharedStrings.xml><?xml version="1.0" encoding="utf-8"?>
<sst xmlns="http://schemas.openxmlformats.org/spreadsheetml/2006/main" count="678" uniqueCount="111">
  <si>
    <t>Разом</t>
  </si>
  <si>
    <t>Загальний фонд</t>
  </si>
  <si>
    <t>Спеціальний фонд</t>
  </si>
  <si>
    <t>Код</t>
  </si>
  <si>
    <t>у т.ч. бюджет розвитку</t>
  </si>
  <si>
    <t>6=(гр.3+гр.4)</t>
  </si>
  <si>
    <t>Податкові надходження</t>
  </si>
  <si>
    <t>Податок на прибуток підприємств</t>
  </si>
  <si>
    <t>Неподаткові надходження</t>
  </si>
  <si>
    <t>Доходи від власності та підприємницької діяльності</t>
  </si>
  <si>
    <t xml:space="preserve">Державне мито </t>
  </si>
  <si>
    <t>Інші неподаткові надходження</t>
  </si>
  <si>
    <t>Інші надходження</t>
  </si>
  <si>
    <t>Власні надходження бюджетних установ</t>
  </si>
  <si>
    <t>Доходи від операцій з капіталом</t>
  </si>
  <si>
    <t xml:space="preserve">Надходження від відчуження майна, яке належить  Автономній Республіці Крим та майна, що знаходиться у комунальній власності </t>
  </si>
  <si>
    <t>Надходження від продажу землі</t>
  </si>
  <si>
    <t xml:space="preserve">Цільові фонди утворені Верховною Радою Автономної Республіки Крим, органами місцевого самоврядування та місцевими органами виконавчої влади </t>
  </si>
  <si>
    <t>(тис.грн.)</t>
  </si>
  <si>
    <t>Частина прибутку (доходу) господарських організацій (які належать до комунальної власності або у статутних фондах яких є частка комунальної власності), що вилучається до бюджету</t>
  </si>
  <si>
    <t xml:space="preserve">Надходження від розміщення в установах банків тимчасово вільних бюджетних коштів </t>
  </si>
  <si>
    <t>Надходження коштів від відшкодування втрат сільськогосподарського і лісогосподарського виробництва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</si>
  <si>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</si>
  <si>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 штрафи та інші санкції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</si>
  <si>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</si>
  <si>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коштів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</si>
  <si>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О. Р. Боровська</t>
  </si>
  <si>
    <t xml:space="preserve">Податок на прибуток підприємств і організацій, що належать до комунальної власності </t>
  </si>
  <si>
    <t>Від органів державного управління</t>
  </si>
  <si>
    <t>Субвенції</t>
  </si>
  <si>
    <t>Субвенція з державного бюджету  місцевим бюджетам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</si>
  <si>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Субвенція  з державного бюджету місцевим бюджетам на надання пільг та житлових субсидій населенню  на  придбання  твердого та рідкого пічного побутового палива і скрапленого газу</t>
  </si>
  <si>
    <t>Єдиний податок</t>
  </si>
  <si>
    <t>Інші податки та збори</t>
  </si>
  <si>
    <t>Екологічний податок</t>
  </si>
  <si>
    <t>Фіксований сільськогосподарський податок</t>
  </si>
  <si>
    <t>х</t>
  </si>
  <si>
    <t>Кошти пайової участі у розвитку інфраструктури населеного пункту</t>
  </si>
  <si>
    <t>Субвенція з державного бюджету місцевим бюджетам на надання пільг з  послуг  зв'язку  та  інших  передбачених  законодавством пільг (крім пільг на одержання ліків, зубопротезування, оплату електроенергії, природного і скрапленого газу на побутові потреби,  твердого  та  рідкого  пічного  побутового палива, послуг тепло- водопостачання  і водовідведення, квартирної плати, вивезення побутового  сміття  та  рідких  нечистот ) та компенсацію  за пільговий  проїзд окремих категорій громадян</t>
  </si>
  <si>
    <t>Субвенція з інших бюджетів на виконання інвестиційних проектів</t>
  </si>
  <si>
    <t>Реєстраційний збір за проведення державної реєстрації юридичних осіб та фізичних осіб - підприємців</t>
  </si>
  <si>
    <t>Адміністративні збори та платежі, доходи від некомерційної господарської діяльності</t>
  </si>
  <si>
    <t>Надходження від продажу основного капіталу</t>
  </si>
  <si>
    <t>Надходження від продажу землі і нематеріальних активів</t>
  </si>
  <si>
    <t>Цільові фонди</t>
  </si>
  <si>
    <t xml:space="preserve">Офіційні трансферти </t>
  </si>
  <si>
    <t>Дотації</t>
  </si>
  <si>
    <t>Додаткова дотація з державного бюджету місцевим бюджетам на покращання надання соціальних послуг найуразливішим верствам населення</t>
  </si>
  <si>
    <t>Податок на майно</t>
  </si>
  <si>
    <t>Внутрішні податки на товари та послуги</t>
  </si>
  <si>
    <t xml:space="preserve">Місцеві податки </t>
  </si>
  <si>
    <t>Податки на доходи, податки на прибуток, податки на збільшення ринкової вартості</t>
  </si>
  <si>
    <t>Туристичний збір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</si>
  <si>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</si>
  <si>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</si>
  <si>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</si>
  <si>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</si>
  <si>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</si>
  <si>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</si>
  <si>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</si>
  <si>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</si>
  <si>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</si>
  <si>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</si>
  <si>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</si>
  <si>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Освітня субвенція з державного бюджету місцевим бюджетам</t>
  </si>
  <si>
    <t>Плата за надання інших адміністративних послуг</t>
  </si>
  <si>
    <t>Податок на нерухоме майно, відмінне від земельної ділянки</t>
  </si>
  <si>
    <t>Плата за землю</t>
  </si>
  <si>
    <t>Транспортний податок</t>
  </si>
  <si>
    <t xml:space="preserve">Податок та збір на доходи фізичних осіб </t>
  </si>
  <si>
    <t>Акцизний податок з реалізації суб`єктами господарювання роздрібної торгівлі підакцизних товарів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</si>
  <si>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</si>
  <si>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</si>
  <si>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 xml:space="preserve">Медична субвенція з державного бюджету місцевим бюджетам </t>
  </si>
  <si>
    <t>РАЗОМ ДОХОДІВ</t>
  </si>
  <si>
    <t>ВСЬОГО ДОХОДІВ</t>
  </si>
  <si>
    <t xml:space="preserve">Секретар ради </t>
  </si>
  <si>
    <t>до  рішення Чорноморської міської ради</t>
  </si>
  <si>
    <t>Додаток №1</t>
  </si>
  <si>
    <t>Субвенція з державного бюджету місцевим бюджетам 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І чи ІІ групи внаслідок психічного розладу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</si>
  <si>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</si>
  <si>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Акцизний податок з вироблених в України підакцизних товарів (продукції) - пальне</t>
  </si>
  <si>
    <t>Акцизний податок з ввезених на митну територію України підакцизних товарів (продукції) - пальне</t>
  </si>
  <si>
    <t>фінансовий ресурс</t>
  </si>
  <si>
    <t>Доходи  бюджету м. Чорноморська на  2018 рік</t>
  </si>
  <si>
    <t>реверсна дотація (нов.)</t>
  </si>
  <si>
    <t>Субвенція на централізовані заходи з лікування хворих на цукровий та нецукровий діабет</t>
  </si>
  <si>
    <t xml:space="preserve"> </t>
  </si>
  <si>
    <t>від  22.12. 2017р. №   272 -VII</t>
  </si>
  <si>
    <t xml:space="preserve">Субвенція з державного бюджету місцевим бюджетам на відшкодування вартості лікарських засобів для лікування окремих захворювань </t>
  </si>
  <si>
    <t>Субвенція  на централізовані заходи з лікування хворих на цукровий діабет</t>
  </si>
  <si>
    <t>Субвенція з місцевого бюджету на надання пільг та житлових субсидій населенню на оплату електроенергії, природного газу, послуг тепло-водопостачання і водовідведення, квартироної плати ( 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</si>
  <si>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Субвенція з місцевого бюджету на надання пільг та житлових
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</si>
  <si>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сім'ям з дітьми, малозабезпеченимі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  80- річного віку за рахунок відповідної субвенції з державного бюджету</t>
  </si>
  <si>
    <t>Субвенція з місцевого бюджету на здійснення переданих
 видатків у сфері охорони здоров'я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</si>
  <si>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бюджету"</t>
  </si>
  <si>
    <t xml:space="preserve">                   Зміни та доповнення до доходів  бюджету міста Чорноморська на  2018 рік </t>
  </si>
  <si>
    <t xml:space="preserve">від  16.02.2018р. № 284 - VII </t>
  </si>
  <si>
    <t>зі змінами та доповненнями, внесеними рішеннями ЧМР :</t>
  </si>
  <si>
    <t>від 16.02.2018р. № 284-VII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</si>
  <si>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</si>
  <si>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</si>
  <si>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виконання інвестиційних проектів</t>
  </si>
  <si>
    <t>Субвенції з місцевих бюджетів іншим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</si>
  <si>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</si>
  <si>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(передана до іншого місцевого бюджету)</t>
  </si>
  <si>
    <t>Субвенція з місцевого бюджету на здійснення переданих
 видатків у сфері охорони здоров'я за рахунок коштів медичної субвенції (передана до іншого місцевого бюджету)</t>
  </si>
  <si>
    <t xml:space="preserve">від                   2018р. №         </t>
  </si>
  <si>
    <t>Керуючий справами</t>
  </si>
  <si>
    <t>І. А. Лубковський</t>
  </si>
  <si>
    <t>до   рішення виконавчого комітету Чорноморської міської ради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</si>
</sst>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6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color indexed="12"/>
      <name val="Arial Cyr"/>
      <charset val="204"/>
    </font>
    <font>
      <sz val="9"/>
      <name val="Times New Roman"/>
      <family val="1"/>
    </font>
    <font>
      <b/>
      <i/>
      <sz val="10"/>
      <name val="Times New Roman"/>
      <family val="1"/>
    </font>
    <font>
      <sz val="12"/>
      <name val="Arial Cyr"/>
      <charset val="204"/>
    </font>
    <font>
      <sz val="12"/>
      <color indexed="53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color indexed="5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indexed="5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indexed="53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FF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30">
    <xf numFmtId="0" fontId="0" fillId="0" borderId="0" xfId="0"/>
    <xf numFmtId="0" fontId="3" fillId="0" borderId="0" xfId="1" applyAlignment="1" applyProtection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6" fillId="0" borderId="0" xfId="0" applyFont="1"/>
    <xf numFmtId="0" fontId="12" fillId="0" borderId="0" xfId="0" applyFont="1"/>
    <xf numFmtId="0" fontId="9" fillId="0" borderId="0" xfId="0" applyFont="1" applyAlignment="1">
      <alignment horizontal="justify"/>
    </xf>
    <xf numFmtId="0" fontId="9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0" xfId="0" applyFont="1"/>
    <xf numFmtId="0" fontId="13" fillId="0" borderId="1" xfId="0" applyFont="1" applyBorder="1" applyAlignment="1">
      <alignment horizontal="justify" vertical="top" wrapText="1"/>
    </xf>
    <xf numFmtId="0" fontId="8" fillId="0" borderId="0" xfId="0" applyFont="1"/>
    <xf numFmtId="0" fontId="2" fillId="0" borderId="0" xfId="0" applyFont="1" applyAlignment="1">
      <alignment horizontal="center"/>
    </xf>
    <xf numFmtId="0" fontId="9" fillId="0" borderId="2" xfId="0" applyFont="1" applyBorder="1" applyAlignment="1">
      <alignment horizontal="justify" vertical="top" wrapText="1"/>
    </xf>
    <xf numFmtId="0" fontId="9" fillId="0" borderId="0" xfId="0" applyFont="1" applyBorder="1" applyAlignment="1">
      <alignment horizontal="left"/>
    </xf>
    <xf numFmtId="0" fontId="9" fillId="0" borderId="0" xfId="0" applyFont="1" applyBorder="1"/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justify" vertical="top" wrapText="1"/>
    </xf>
    <xf numFmtId="164" fontId="13" fillId="0" borderId="1" xfId="0" applyNumberFormat="1" applyFont="1" applyBorder="1" applyAlignment="1">
      <alignment horizontal="center" vertical="top" wrapText="1"/>
    </xf>
    <xf numFmtId="164" fontId="16" fillId="0" borderId="1" xfId="0" applyNumberFormat="1" applyFont="1" applyBorder="1" applyAlignment="1">
      <alignment horizontal="center" vertical="top" wrapText="1"/>
    </xf>
    <xf numFmtId="164" fontId="17" fillId="0" borderId="1" xfId="0" applyNumberFormat="1" applyFont="1" applyBorder="1" applyAlignment="1">
      <alignment horizontal="center" vertical="top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justify" vertical="top" wrapText="1"/>
    </xf>
    <xf numFmtId="165" fontId="13" fillId="0" borderId="1" xfId="0" applyNumberFormat="1" applyFont="1" applyBorder="1" applyAlignment="1">
      <alignment horizontal="center" vertical="top" wrapText="1"/>
    </xf>
    <xf numFmtId="165" fontId="11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justify" vertical="top" wrapText="1"/>
    </xf>
    <xf numFmtId="0" fontId="0" fillId="0" borderId="0" xfId="0" applyFont="1"/>
    <xf numFmtId="0" fontId="13" fillId="0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justify" vertical="top" wrapText="1"/>
    </xf>
    <xf numFmtId="165" fontId="17" fillId="0" borderId="1" xfId="0" applyNumberFormat="1" applyFont="1" applyBorder="1" applyAlignment="1">
      <alignment horizontal="center" vertical="top" wrapText="1"/>
    </xf>
    <xf numFmtId="0" fontId="18" fillId="0" borderId="0" xfId="0" applyFont="1"/>
    <xf numFmtId="0" fontId="10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horizontal="justify" vertical="top" wrapText="1"/>
    </xf>
    <xf numFmtId="165" fontId="14" fillId="0" borderId="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justify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164" fontId="16" fillId="2" borderId="1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horizontal="center" vertical="top" wrapText="1"/>
    </xf>
    <xf numFmtId="164" fontId="17" fillId="2" borderId="4" xfId="0" applyNumberFormat="1" applyFont="1" applyFill="1" applyBorder="1" applyAlignment="1">
      <alignment horizontal="center" vertical="top" wrapText="1"/>
    </xf>
    <xf numFmtId="164" fontId="16" fillId="2" borderId="3" xfId="0" applyNumberFormat="1" applyFont="1" applyFill="1" applyBorder="1" applyAlignment="1">
      <alignment horizontal="center" vertical="justify" wrapText="1"/>
    </xf>
    <xf numFmtId="164" fontId="16" fillId="2" borderId="1" xfId="0" applyNumberFormat="1" applyFont="1" applyFill="1" applyBorder="1" applyAlignment="1">
      <alignment horizontal="center" vertical="justify" wrapText="1"/>
    </xf>
    <xf numFmtId="164" fontId="16" fillId="2" borderId="3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wrapText="1"/>
    </xf>
    <xf numFmtId="165" fontId="13" fillId="2" borderId="1" xfId="0" applyNumberFormat="1" applyFont="1" applyFill="1" applyBorder="1" applyAlignment="1">
      <alignment horizontal="center" vertical="top" wrapText="1"/>
    </xf>
    <xf numFmtId="165" fontId="13" fillId="2" borderId="2" xfId="0" applyNumberFormat="1" applyFont="1" applyFill="1" applyBorder="1" applyAlignment="1">
      <alignment horizontal="center" vertical="top" wrapText="1"/>
    </xf>
    <xf numFmtId="165" fontId="11" fillId="2" borderId="2" xfId="0" applyNumberFormat="1" applyFont="1" applyFill="1" applyBorder="1" applyAlignment="1">
      <alignment horizontal="center" vertical="top" wrapText="1"/>
    </xf>
    <xf numFmtId="165" fontId="9" fillId="2" borderId="2" xfId="0" applyNumberFormat="1" applyFont="1" applyFill="1" applyBorder="1" applyAlignment="1">
      <alignment horizontal="center" vertical="top" wrapText="1"/>
    </xf>
    <xf numFmtId="165" fontId="10" fillId="2" borderId="2" xfId="0" applyNumberFormat="1" applyFont="1" applyFill="1" applyBorder="1" applyAlignment="1">
      <alignment horizontal="center" vertical="top" wrapText="1"/>
    </xf>
    <xf numFmtId="164" fontId="10" fillId="2" borderId="2" xfId="0" applyNumberFormat="1" applyFont="1" applyFill="1" applyBorder="1" applyAlignment="1">
      <alignment horizontal="center" vertical="top" wrapText="1"/>
    </xf>
    <xf numFmtId="164" fontId="16" fillId="2" borderId="2" xfId="0" applyNumberFormat="1" applyFont="1" applyFill="1" applyBorder="1" applyAlignment="1">
      <alignment horizontal="center" vertical="justify" wrapText="1"/>
    </xf>
    <xf numFmtId="164" fontId="16" fillId="2" borderId="2" xfId="0" applyNumberFormat="1" applyFont="1" applyFill="1" applyBorder="1" applyAlignment="1">
      <alignment horizontal="center" vertical="top" wrapText="1"/>
    </xf>
    <xf numFmtId="165" fontId="17" fillId="2" borderId="1" xfId="0" applyNumberFormat="1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top" wrapText="1"/>
    </xf>
    <xf numFmtId="164" fontId="17" fillId="2" borderId="2" xfId="0" applyNumberFormat="1" applyFont="1" applyFill="1" applyBorder="1" applyAlignment="1">
      <alignment horizontal="center" vertical="justify" wrapText="1"/>
    </xf>
    <xf numFmtId="0" fontId="9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164" fontId="16" fillId="2" borderId="4" xfId="0" applyNumberFormat="1" applyFont="1" applyFill="1" applyBorder="1" applyAlignment="1">
      <alignment horizontal="center" vertical="top" wrapText="1"/>
    </xf>
    <xf numFmtId="165" fontId="9" fillId="0" borderId="0" xfId="0" applyNumberFormat="1" applyFont="1" applyBorder="1"/>
    <xf numFmtId="165" fontId="0" fillId="0" borderId="0" xfId="0" applyNumberFormat="1"/>
    <xf numFmtId="0" fontId="9" fillId="0" borderId="0" xfId="0" applyFont="1" applyBorder="1" applyAlignment="1">
      <alignment horizontal="justify" wrapText="1"/>
    </xf>
    <xf numFmtId="0" fontId="13" fillId="0" borderId="0" xfId="0" applyFont="1" applyBorder="1" applyAlignment="1">
      <alignment horizontal="justify" wrapText="1"/>
    </xf>
    <xf numFmtId="164" fontId="13" fillId="2" borderId="0" xfId="0" applyNumberFormat="1" applyFont="1" applyFill="1" applyBorder="1" applyAlignment="1">
      <alignment horizontal="center" wrapText="1"/>
    </xf>
    <xf numFmtId="164" fontId="9" fillId="2" borderId="0" xfId="0" applyNumberFormat="1" applyFont="1" applyFill="1" applyBorder="1" applyAlignment="1">
      <alignment horizontal="center" wrapText="1"/>
    </xf>
    <xf numFmtId="0" fontId="0" fillId="0" borderId="0" xfId="0" applyBorder="1" applyAlignment="1"/>
    <xf numFmtId="164" fontId="14" fillId="0" borderId="2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top" wrapText="1"/>
    </xf>
    <xf numFmtId="164" fontId="22" fillId="0" borderId="0" xfId="0" applyNumberFormat="1" applyFont="1" applyBorder="1" applyAlignment="1">
      <alignment horizontal="center" wrapText="1"/>
    </xf>
    <xf numFmtId="0" fontId="23" fillId="0" borderId="0" xfId="0" applyFont="1" applyAlignment="1">
      <alignment horizontal="justify"/>
    </xf>
    <xf numFmtId="0" fontId="24" fillId="0" borderId="0" xfId="0" applyFont="1"/>
    <xf numFmtId="0" fontId="20" fillId="0" borderId="0" xfId="0" applyFont="1"/>
    <xf numFmtId="0" fontId="2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top"/>
    </xf>
    <xf numFmtId="164" fontId="10" fillId="2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center" vertical="top" wrapText="1"/>
    </xf>
    <xf numFmtId="164" fontId="10" fillId="2" borderId="2" xfId="0" applyNumberFormat="1" applyFont="1" applyFill="1" applyBorder="1" applyAlignment="1">
      <alignment horizontal="center" vertical="justify" wrapText="1"/>
    </xf>
    <xf numFmtId="165" fontId="10" fillId="2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top" wrapText="1"/>
    </xf>
    <xf numFmtId="165" fontId="9" fillId="0" borderId="1" xfId="0" applyNumberFormat="1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9" fillId="0" borderId="0" xfId="0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0" xfId="0" applyFont="1" applyAlignment="1">
      <alignment horizontal="justify"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0" fontId="9" fillId="0" borderId="2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165" fontId="14" fillId="3" borderId="1" xfId="0" applyNumberFormat="1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165" fontId="11" fillId="0" borderId="2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4" fillId="0" borderId="0" xfId="1" applyFont="1" applyAlignment="1" applyProtection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" fillId="0" borderId="0" xfId="0" applyFont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99"/>
  <sheetViews>
    <sheetView view="pageBreakPreview" topLeftCell="A70" zoomScale="75" zoomScaleSheetLayoutView="75" workbookViewId="0">
      <selection activeCell="C70" sqref="C70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  <col min="8" max="8" width="13.85546875" customWidth="1"/>
  </cols>
  <sheetData>
    <row r="1" spans="1:6" ht="20.25">
      <c r="A1" s="128"/>
      <c r="B1" s="128"/>
      <c r="D1" s="122" t="s">
        <v>78</v>
      </c>
      <c r="E1" s="123"/>
      <c r="F1" s="123"/>
    </row>
    <row r="2" spans="1:6">
      <c r="A2" s="2"/>
      <c r="D2" s="124" t="s">
        <v>77</v>
      </c>
      <c r="E2" s="124"/>
      <c r="F2" s="124"/>
    </row>
    <row r="3" spans="1:6">
      <c r="A3" s="2"/>
      <c r="D3" s="89" t="s">
        <v>88</v>
      </c>
      <c r="E3" s="17"/>
    </row>
    <row r="4" spans="1:6" ht="20.25">
      <c r="A4" s="125" t="s">
        <v>84</v>
      </c>
      <c r="B4" s="125"/>
      <c r="C4" s="125"/>
      <c r="D4" s="125"/>
      <c r="E4" s="125"/>
      <c r="F4" s="125"/>
    </row>
    <row r="5" spans="1:6" ht="18.75">
      <c r="A5" s="7"/>
      <c r="B5" s="6"/>
      <c r="C5" s="6"/>
      <c r="D5" s="6"/>
      <c r="E5" s="6"/>
      <c r="F5" s="7" t="s">
        <v>18</v>
      </c>
    </row>
    <row r="6" spans="1:6" ht="18.75">
      <c r="A6" s="126" t="s">
        <v>3</v>
      </c>
      <c r="B6" s="126" t="s">
        <v>87</v>
      </c>
      <c r="C6" s="126" t="s">
        <v>1</v>
      </c>
      <c r="D6" s="126" t="s">
        <v>2</v>
      </c>
      <c r="E6" s="126"/>
      <c r="F6" s="126" t="s">
        <v>0</v>
      </c>
    </row>
    <row r="7" spans="1:6" ht="56.25">
      <c r="A7" s="127"/>
      <c r="B7" s="126"/>
      <c r="C7" s="126"/>
      <c r="D7" s="69" t="s">
        <v>0</v>
      </c>
      <c r="E7" s="69" t="s">
        <v>4</v>
      </c>
      <c r="F7" s="126"/>
    </row>
    <row r="8" spans="1:6" ht="22.5" customHeight="1">
      <c r="A8" s="81">
        <v>1</v>
      </c>
      <c r="B8" s="81">
        <v>2</v>
      </c>
      <c r="C8" s="81">
        <v>3</v>
      </c>
      <c r="D8" s="81">
        <v>4</v>
      </c>
      <c r="E8" s="81">
        <v>5</v>
      </c>
      <c r="F8" s="81" t="s">
        <v>5</v>
      </c>
    </row>
    <row r="9" spans="1:6" ht="22.5" customHeight="1">
      <c r="A9" s="34">
        <v>10000000</v>
      </c>
      <c r="B9" s="10" t="s">
        <v>6</v>
      </c>
      <c r="C9" s="48">
        <f>C10+C14+C18+C35</f>
        <v>529687.1</v>
      </c>
      <c r="D9" s="48">
        <f>D35</f>
        <v>220</v>
      </c>
      <c r="E9" s="48" t="s">
        <v>36</v>
      </c>
      <c r="F9" s="23">
        <f>C9</f>
        <v>529687.1</v>
      </c>
    </row>
    <row r="10" spans="1:6" ht="40.5" customHeight="1">
      <c r="A10" s="82">
        <v>11000000</v>
      </c>
      <c r="B10" s="82" t="s">
        <v>51</v>
      </c>
      <c r="C10" s="83">
        <f>C11+C12</f>
        <v>303066.2</v>
      </c>
      <c r="D10" s="83" t="s">
        <v>36</v>
      </c>
      <c r="E10" s="83" t="s">
        <v>36</v>
      </c>
      <c r="F10" s="80">
        <f>C10</f>
        <v>303066.2</v>
      </c>
    </row>
    <row r="11" spans="1:6" s="35" customFormat="1" ht="20.25">
      <c r="A11" s="22">
        <v>11010000</v>
      </c>
      <c r="B11" s="22" t="s">
        <v>69</v>
      </c>
      <c r="C11" s="49">
        <f>302400+311.2+55</f>
        <v>302766.2</v>
      </c>
      <c r="D11" s="49" t="s">
        <v>36</v>
      </c>
      <c r="E11" s="49" t="s">
        <v>36</v>
      </c>
      <c r="F11" s="27">
        <f t="shared" ref="F11:F32" si="0">C11</f>
        <v>302766.2</v>
      </c>
    </row>
    <row r="12" spans="1:6" ht="25.5" customHeight="1">
      <c r="A12" s="9">
        <v>11020000</v>
      </c>
      <c r="B12" s="9" t="s">
        <v>7</v>
      </c>
      <c r="C12" s="48">
        <f>C13</f>
        <v>300</v>
      </c>
      <c r="D12" s="48" t="s">
        <v>36</v>
      </c>
      <c r="E12" s="48" t="s">
        <v>36</v>
      </c>
      <c r="F12" s="28">
        <f t="shared" si="0"/>
        <v>300</v>
      </c>
    </row>
    <row r="13" spans="1:6" ht="36.75" customHeight="1">
      <c r="A13" s="8">
        <v>11020200</v>
      </c>
      <c r="B13" s="8" t="s">
        <v>27</v>
      </c>
      <c r="C13" s="50">
        <v>300</v>
      </c>
      <c r="D13" s="50" t="s">
        <v>36</v>
      </c>
      <c r="E13" s="50" t="s">
        <v>36</v>
      </c>
      <c r="F13" s="27">
        <f t="shared" si="0"/>
        <v>300</v>
      </c>
    </row>
    <row r="14" spans="1:6" ht="26.25" customHeight="1">
      <c r="A14" s="47">
        <v>14000000</v>
      </c>
      <c r="B14" s="46" t="s">
        <v>49</v>
      </c>
      <c r="C14" s="52">
        <f>C15+C16+C17</f>
        <v>33361.199999999997</v>
      </c>
      <c r="D14" s="51" t="s">
        <v>36</v>
      </c>
      <c r="E14" s="51" t="s">
        <v>36</v>
      </c>
      <c r="F14" s="28">
        <f t="shared" si="0"/>
        <v>33361.199999999997</v>
      </c>
    </row>
    <row r="15" spans="1:6" ht="42.75" customHeight="1">
      <c r="A15" s="70">
        <v>14021900</v>
      </c>
      <c r="B15" s="71" t="s">
        <v>81</v>
      </c>
      <c r="C15" s="72">
        <v>2891.2</v>
      </c>
      <c r="D15" s="51"/>
      <c r="E15" s="51"/>
      <c r="F15" s="24">
        <f t="shared" si="0"/>
        <v>2891.2</v>
      </c>
    </row>
    <row r="16" spans="1:6" ht="39" customHeight="1">
      <c r="A16" s="70">
        <v>14031900</v>
      </c>
      <c r="B16" s="71" t="s">
        <v>82</v>
      </c>
      <c r="C16" s="72">
        <v>11690</v>
      </c>
      <c r="D16" s="51"/>
      <c r="E16" s="51"/>
      <c r="F16" s="24">
        <f t="shared" si="0"/>
        <v>11690</v>
      </c>
    </row>
    <row r="17" spans="1:6" ht="41.25" customHeight="1">
      <c r="A17" s="45">
        <v>14040000</v>
      </c>
      <c r="B17" s="45" t="s">
        <v>70</v>
      </c>
      <c r="C17" s="50">
        <v>18780</v>
      </c>
      <c r="D17" s="50" t="s">
        <v>36</v>
      </c>
      <c r="E17" s="50" t="s">
        <v>36</v>
      </c>
      <c r="F17" s="24">
        <f t="shared" si="0"/>
        <v>18780</v>
      </c>
    </row>
    <row r="18" spans="1:6" s="16" customFormat="1" ht="36.75" customHeight="1">
      <c r="A18" s="15">
        <v>18000000</v>
      </c>
      <c r="B18" s="9" t="s">
        <v>50</v>
      </c>
      <c r="C18" s="48">
        <f>C19+C34+C33</f>
        <v>193259.69999999998</v>
      </c>
      <c r="D18" s="48" t="s">
        <v>36</v>
      </c>
      <c r="E18" s="48" t="s">
        <v>36</v>
      </c>
      <c r="F18" s="28">
        <f t="shared" si="0"/>
        <v>193259.69999999998</v>
      </c>
    </row>
    <row r="19" spans="1:6" ht="24.75" customHeight="1">
      <c r="A19" s="9">
        <v>18010000</v>
      </c>
      <c r="B19" s="9" t="s">
        <v>48</v>
      </c>
      <c r="C19" s="48">
        <f>C20+C25+C30</f>
        <v>150768.29999999999</v>
      </c>
      <c r="D19" s="48" t="s">
        <v>36</v>
      </c>
      <c r="E19" s="48" t="s">
        <v>36</v>
      </c>
      <c r="F19" s="28">
        <f t="shared" si="0"/>
        <v>150768.29999999999</v>
      </c>
    </row>
    <row r="20" spans="1:6" ht="28.5" customHeight="1">
      <c r="A20" s="9"/>
      <c r="B20" s="15" t="s">
        <v>66</v>
      </c>
      <c r="C20" s="48">
        <f>SUM(C21:C24)</f>
        <v>8608.2999999999993</v>
      </c>
      <c r="D20" s="48"/>
      <c r="E20" s="48"/>
      <c r="F20" s="28">
        <f t="shared" si="0"/>
        <v>8608.2999999999993</v>
      </c>
    </row>
    <row r="21" spans="1:6" s="35" customFormat="1" ht="40.5" customHeight="1">
      <c r="A21" s="8">
        <v>18010100</v>
      </c>
      <c r="B21" s="8" t="s">
        <v>54</v>
      </c>
      <c r="C21" s="50">
        <v>33.299999999999997</v>
      </c>
      <c r="D21" s="50" t="s">
        <v>36</v>
      </c>
      <c r="E21" s="50" t="s">
        <v>36</v>
      </c>
      <c r="F21" s="27">
        <f t="shared" si="0"/>
        <v>33.299999999999997</v>
      </c>
    </row>
    <row r="22" spans="1:6" s="35" customFormat="1" ht="41.25" customHeight="1">
      <c r="A22" s="8">
        <v>18010200</v>
      </c>
      <c r="B22" s="8" t="s">
        <v>55</v>
      </c>
      <c r="C22" s="50">
        <v>260</v>
      </c>
      <c r="D22" s="50" t="s">
        <v>36</v>
      </c>
      <c r="E22" s="50" t="s">
        <v>36</v>
      </c>
      <c r="F22" s="27">
        <f t="shared" si="0"/>
        <v>260</v>
      </c>
    </row>
    <row r="23" spans="1:6" s="35" customFormat="1" ht="47.25" customHeight="1">
      <c r="A23" s="8">
        <v>18010300</v>
      </c>
      <c r="B23" s="8" t="s">
        <v>56</v>
      </c>
      <c r="C23" s="50">
        <v>1625</v>
      </c>
      <c r="D23" s="50" t="s">
        <v>36</v>
      </c>
      <c r="E23" s="50" t="s">
        <v>36</v>
      </c>
      <c r="F23" s="27">
        <f t="shared" si="0"/>
        <v>1625</v>
      </c>
    </row>
    <row r="24" spans="1:6" s="35" customFormat="1" ht="58.5" customHeight="1">
      <c r="A24" s="8">
        <v>18010400</v>
      </c>
      <c r="B24" s="8" t="s">
        <v>57</v>
      </c>
      <c r="C24" s="50">
        <v>6690</v>
      </c>
      <c r="D24" s="50" t="s">
        <v>36</v>
      </c>
      <c r="E24" s="50" t="s">
        <v>36</v>
      </c>
      <c r="F24" s="27">
        <f t="shared" si="0"/>
        <v>6690</v>
      </c>
    </row>
    <row r="25" spans="1:6" s="35" customFormat="1" ht="24.75" customHeight="1">
      <c r="A25" s="8"/>
      <c r="B25" s="15" t="s">
        <v>67</v>
      </c>
      <c r="C25" s="51">
        <f>SUM(C26:C29)</f>
        <v>141710</v>
      </c>
      <c r="D25" s="51"/>
      <c r="E25" s="51"/>
      <c r="F25" s="28">
        <f>C25</f>
        <v>141710</v>
      </c>
    </row>
    <row r="26" spans="1:6" s="35" customFormat="1" ht="25.5" customHeight="1">
      <c r="A26" s="8">
        <v>18010500</v>
      </c>
      <c r="B26" s="8" t="s">
        <v>58</v>
      </c>
      <c r="C26" s="50">
        <v>47050</v>
      </c>
      <c r="D26" s="50" t="s">
        <v>36</v>
      </c>
      <c r="E26" s="50" t="s">
        <v>36</v>
      </c>
      <c r="F26" s="27">
        <f t="shared" si="0"/>
        <v>47050</v>
      </c>
    </row>
    <row r="27" spans="1:6" s="35" customFormat="1" ht="23.25" customHeight="1">
      <c r="A27" s="8">
        <v>18010600</v>
      </c>
      <c r="B27" s="8" t="s">
        <v>59</v>
      </c>
      <c r="C27" s="50">
        <v>84480</v>
      </c>
      <c r="D27" s="50" t="s">
        <v>36</v>
      </c>
      <c r="E27" s="50" t="s">
        <v>36</v>
      </c>
      <c r="F27" s="27">
        <f t="shared" si="0"/>
        <v>84480</v>
      </c>
    </row>
    <row r="28" spans="1:6" s="35" customFormat="1" ht="25.5" customHeight="1">
      <c r="A28" s="8">
        <v>18010700</v>
      </c>
      <c r="B28" s="8" t="s">
        <v>60</v>
      </c>
      <c r="C28" s="50">
        <v>980</v>
      </c>
      <c r="D28" s="50" t="s">
        <v>36</v>
      </c>
      <c r="E28" s="50" t="s">
        <v>36</v>
      </c>
      <c r="F28" s="27">
        <f t="shared" si="0"/>
        <v>980</v>
      </c>
    </row>
    <row r="29" spans="1:6" s="35" customFormat="1" ht="24.75" customHeight="1">
      <c r="A29" s="8">
        <v>18010900</v>
      </c>
      <c r="B29" s="8" t="s">
        <v>61</v>
      </c>
      <c r="C29" s="50">
        <v>9200</v>
      </c>
      <c r="D29" s="50" t="s">
        <v>36</v>
      </c>
      <c r="E29" s="50" t="s">
        <v>36</v>
      </c>
      <c r="F29" s="27">
        <f t="shared" si="0"/>
        <v>9200</v>
      </c>
    </row>
    <row r="30" spans="1:6" s="35" customFormat="1" ht="24.75" customHeight="1">
      <c r="A30" s="8"/>
      <c r="B30" s="15" t="s">
        <v>68</v>
      </c>
      <c r="C30" s="51">
        <f>SUM(C31:C32)</f>
        <v>450</v>
      </c>
      <c r="D30" s="51"/>
      <c r="E30" s="51"/>
      <c r="F30" s="28">
        <f>C30</f>
        <v>450</v>
      </c>
    </row>
    <row r="31" spans="1:6" s="35" customFormat="1" ht="24.75" customHeight="1">
      <c r="A31" s="8">
        <v>18011000</v>
      </c>
      <c r="B31" s="8" t="s">
        <v>62</v>
      </c>
      <c r="C31" s="50">
        <v>150</v>
      </c>
      <c r="D31" s="50" t="s">
        <v>36</v>
      </c>
      <c r="E31" s="50" t="s">
        <v>36</v>
      </c>
      <c r="F31" s="27">
        <f t="shared" si="0"/>
        <v>150</v>
      </c>
    </row>
    <row r="32" spans="1:6" s="35" customFormat="1" ht="24.75" customHeight="1">
      <c r="A32" s="8">
        <v>18011100</v>
      </c>
      <c r="B32" s="8" t="s">
        <v>63</v>
      </c>
      <c r="C32" s="50">
        <v>300</v>
      </c>
      <c r="D32" s="50" t="s">
        <v>36</v>
      </c>
      <c r="E32" s="50" t="s">
        <v>36</v>
      </c>
      <c r="F32" s="27">
        <f t="shared" si="0"/>
        <v>300</v>
      </c>
    </row>
    <row r="33" spans="1:6" ht="28.5" customHeight="1">
      <c r="A33" s="15">
        <v>18030000</v>
      </c>
      <c r="B33" s="15" t="s">
        <v>52</v>
      </c>
      <c r="C33" s="51">
        <v>150</v>
      </c>
      <c r="D33" s="51" t="s">
        <v>36</v>
      </c>
      <c r="E33" s="51" t="s">
        <v>36</v>
      </c>
      <c r="F33" s="28">
        <f>C33</f>
        <v>150</v>
      </c>
    </row>
    <row r="34" spans="1:6" s="16" customFormat="1" ht="22.5" customHeight="1">
      <c r="A34" s="9">
        <v>18050000</v>
      </c>
      <c r="B34" s="9" t="s">
        <v>32</v>
      </c>
      <c r="C34" s="48">
        <v>42341.4</v>
      </c>
      <c r="D34" s="48" t="s">
        <v>36</v>
      </c>
      <c r="E34" s="48" t="str">
        <f>D34</f>
        <v>х</v>
      </c>
      <c r="F34" s="23">
        <f>C34</f>
        <v>42341.4</v>
      </c>
    </row>
    <row r="35" spans="1:6" ht="23.25" customHeight="1">
      <c r="A35" s="15">
        <v>19000000</v>
      </c>
      <c r="B35" s="15" t="s">
        <v>33</v>
      </c>
      <c r="C35" s="51">
        <f>C36</f>
        <v>0</v>
      </c>
      <c r="D35" s="51">
        <f>D36</f>
        <v>220</v>
      </c>
      <c r="E35" s="51" t="s">
        <v>36</v>
      </c>
      <c r="F35" s="28">
        <f>C35</f>
        <v>0</v>
      </c>
    </row>
    <row r="36" spans="1:6" ht="21" customHeight="1">
      <c r="A36" s="8">
        <v>19010000</v>
      </c>
      <c r="B36" s="8" t="s">
        <v>34</v>
      </c>
      <c r="C36" s="50">
        <f>190-190</f>
        <v>0</v>
      </c>
      <c r="D36" s="50">
        <v>220</v>
      </c>
      <c r="E36" s="50" t="s">
        <v>36</v>
      </c>
      <c r="F36" s="24">
        <f>C36</f>
        <v>0</v>
      </c>
    </row>
    <row r="37" spans="1:6" ht="22.5" hidden="1" customHeight="1">
      <c r="A37" s="8">
        <v>19040000</v>
      </c>
      <c r="B37" s="8" t="s">
        <v>35</v>
      </c>
      <c r="C37" s="50">
        <v>0</v>
      </c>
      <c r="D37" s="50" t="s">
        <v>36</v>
      </c>
      <c r="E37" s="50" t="s">
        <v>36</v>
      </c>
      <c r="F37" s="24">
        <f>C37</f>
        <v>0</v>
      </c>
    </row>
    <row r="38" spans="1:6" ht="24" customHeight="1">
      <c r="A38" s="34">
        <v>20000000</v>
      </c>
      <c r="B38" s="10" t="s">
        <v>8</v>
      </c>
      <c r="C38" s="48">
        <f>C39+C45+C52</f>
        <v>9794</v>
      </c>
      <c r="D38" s="48">
        <f>D52+D56</f>
        <v>20924.201000000001</v>
      </c>
      <c r="E38" s="48">
        <f>E52</f>
        <v>2000</v>
      </c>
      <c r="F38" s="23">
        <f>C38+D38</f>
        <v>30718.201000000001</v>
      </c>
    </row>
    <row r="39" spans="1:6" ht="22.5" customHeight="1">
      <c r="A39" s="9">
        <v>21000000</v>
      </c>
      <c r="B39" s="13" t="s">
        <v>9</v>
      </c>
      <c r="C39" s="48">
        <f>C40+C41+C42+C43</f>
        <v>1080</v>
      </c>
      <c r="D39" s="48" t="s">
        <v>36</v>
      </c>
      <c r="E39" s="48" t="s">
        <v>36</v>
      </c>
      <c r="F39" s="28">
        <f>C39</f>
        <v>1080</v>
      </c>
    </row>
    <row r="40" spans="1:6" s="14" customFormat="1" ht="56.25">
      <c r="A40" s="8">
        <v>21010300</v>
      </c>
      <c r="B40" s="12" t="s">
        <v>19</v>
      </c>
      <c r="C40" s="50">
        <v>80</v>
      </c>
      <c r="D40" s="50" t="s">
        <v>36</v>
      </c>
      <c r="E40" s="50" t="s">
        <v>36</v>
      </c>
      <c r="F40" s="24">
        <f>C40</f>
        <v>80</v>
      </c>
    </row>
    <row r="41" spans="1:6" ht="39.75" customHeight="1">
      <c r="A41" s="8">
        <v>21050000</v>
      </c>
      <c r="B41" s="8" t="s">
        <v>20</v>
      </c>
      <c r="C41" s="50">
        <v>0</v>
      </c>
      <c r="D41" s="50" t="s">
        <v>36</v>
      </c>
      <c r="E41" s="50" t="s">
        <v>36</v>
      </c>
      <c r="F41" s="24">
        <f>C41</f>
        <v>0</v>
      </c>
    </row>
    <row r="42" spans="1:6" ht="75" hidden="1">
      <c r="A42" s="8">
        <v>21080900</v>
      </c>
      <c r="B42" s="8" t="s">
        <v>22</v>
      </c>
      <c r="C42" s="50">
        <v>0</v>
      </c>
      <c r="D42" s="50" t="s">
        <v>36</v>
      </c>
      <c r="E42" s="50" t="s">
        <v>36</v>
      </c>
      <c r="F42" s="24">
        <f>C42</f>
        <v>0</v>
      </c>
    </row>
    <row r="43" spans="1:6" ht="18.75" customHeight="1">
      <c r="A43" s="8">
        <v>21081100</v>
      </c>
      <c r="B43" s="8" t="s">
        <v>23</v>
      </c>
      <c r="C43" s="50">
        <v>1000</v>
      </c>
      <c r="D43" s="50" t="s">
        <v>36</v>
      </c>
      <c r="E43" s="50" t="s">
        <v>36</v>
      </c>
      <c r="F43" s="24">
        <f>C43</f>
        <v>1000</v>
      </c>
    </row>
    <row r="44" spans="1:6" ht="37.5" hidden="1">
      <c r="A44" s="8">
        <v>21110000</v>
      </c>
      <c r="B44" s="8" t="s">
        <v>21</v>
      </c>
      <c r="C44" s="50" t="s">
        <v>36</v>
      </c>
      <c r="D44" s="50">
        <v>0</v>
      </c>
      <c r="E44" s="50" t="s">
        <v>36</v>
      </c>
      <c r="F44" s="24">
        <f>D44</f>
        <v>0</v>
      </c>
    </row>
    <row r="45" spans="1:6" ht="37.5">
      <c r="A45" s="9">
        <v>22000000</v>
      </c>
      <c r="B45" s="9" t="s">
        <v>41</v>
      </c>
      <c r="C45" s="48">
        <f>C48+C50+C51+C46+C47+C49</f>
        <v>7714</v>
      </c>
      <c r="D45" s="48" t="s">
        <v>36</v>
      </c>
      <c r="E45" s="48" t="s">
        <v>36</v>
      </c>
      <c r="F45" s="23">
        <f t="shared" ref="F45:F51" si="1">C45</f>
        <v>7714</v>
      </c>
    </row>
    <row r="46" spans="1:6" s="35" customFormat="1" ht="37.5">
      <c r="A46" s="22">
        <v>22010300</v>
      </c>
      <c r="B46" s="22" t="s">
        <v>40</v>
      </c>
      <c r="C46" s="50">
        <v>160</v>
      </c>
      <c r="D46" s="50" t="s">
        <v>36</v>
      </c>
      <c r="E46" s="50" t="s">
        <v>36</v>
      </c>
      <c r="F46" s="24">
        <f t="shared" si="1"/>
        <v>160</v>
      </c>
    </row>
    <row r="47" spans="1:6" ht="20.25">
      <c r="A47" s="22">
        <v>22012500</v>
      </c>
      <c r="B47" s="22" t="s">
        <v>65</v>
      </c>
      <c r="C47" s="49">
        <v>4500</v>
      </c>
      <c r="D47" s="49" t="s">
        <v>36</v>
      </c>
      <c r="E47" s="49" t="s">
        <v>36</v>
      </c>
      <c r="F47" s="27">
        <f t="shared" si="1"/>
        <v>4500</v>
      </c>
    </row>
    <row r="48" spans="1:6" s="35" customFormat="1" ht="37.5">
      <c r="A48" s="22">
        <v>22012600</v>
      </c>
      <c r="B48" s="22" t="s">
        <v>71</v>
      </c>
      <c r="C48" s="49">
        <v>270</v>
      </c>
      <c r="D48" s="49" t="s">
        <v>36</v>
      </c>
      <c r="E48" s="49" t="s">
        <v>36</v>
      </c>
      <c r="F48" s="27">
        <f t="shared" si="1"/>
        <v>270</v>
      </c>
    </row>
    <row r="49" spans="1:6" s="35" customFormat="1" ht="93.75">
      <c r="A49" s="22">
        <v>22012900</v>
      </c>
      <c r="B49" s="66" t="s">
        <v>72</v>
      </c>
      <c r="C49" s="49">
        <v>24</v>
      </c>
      <c r="D49" s="49" t="s">
        <v>36</v>
      </c>
      <c r="E49" s="49" t="s">
        <v>36</v>
      </c>
      <c r="F49" s="27">
        <f t="shared" si="1"/>
        <v>24</v>
      </c>
    </row>
    <row r="50" spans="1:6" s="35" customFormat="1" ht="38.25" customHeight="1">
      <c r="A50" s="22">
        <v>22080400</v>
      </c>
      <c r="B50" s="67" t="s">
        <v>53</v>
      </c>
      <c r="C50" s="49">
        <v>2730</v>
      </c>
      <c r="D50" s="49" t="s">
        <v>36</v>
      </c>
      <c r="E50" s="49" t="s">
        <v>36</v>
      </c>
      <c r="F50" s="27">
        <f t="shared" si="1"/>
        <v>2730</v>
      </c>
    </row>
    <row r="51" spans="1:6" s="35" customFormat="1" ht="26.25" customHeight="1">
      <c r="A51" s="22">
        <v>22090000</v>
      </c>
      <c r="B51" s="22" t="s">
        <v>10</v>
      </c>
      <c r="C51" s="49">
        <v>30</v>
      </c>
      <c r="D51" s="49" t="s">
        <v>36</v>
      </c>
      <c r="E51" s="49" t="s">
        <v>36</v>
      </c>
      <c r="F51" s="27">
        <f t="shared" si="1"/>
        <v>30</v>
      </c>
    </row>
    <row r="52" spans="1:6" ht="26.25" customHeight="1">
      <c r="A52" s="9">
        <v>24000000</v>
      </c>
      <c r="B52" s="11" t="s">
        <v>11</v>
      </c>
      <c r="C52" s="48">
        <f>C53</f>
        <v>1000</v>
      </c>
      <c r="D52" s="48">
        <f>D54+D55</f>
        <v>2359.3000000000002</v>
      </c>
      <c r="E52" s="51">
        <f>E55</f>
        <v>2000</v>
      </c>
      <c r="F52" s="23">
        <f>C52+D52</f>
        <v>3359.3</v>
      </c>
    </row>
    <row r="53" spans="1:6" ht="22.5" customHeight="1">
      <c r="A53" s="8">
        <v>24060300</v>
      </c>
      <c r="B53" s="8" t="s">
        <v>12</v>
      </c>
      <c r="C53" s="50">
        <v>1000</v>
      </c>
      <c r="D53" s="50" t="s">
        <v>36</v>
      </c>
      <c r="E53" s="50" t="s">
        <v>36</v>
      </c>
      <c r="F53" s="24">
        <f>C53</f>
        <v>1000</v>
      </c>
    </row>
    <row r="54" spans="1:6" ht="60" customHeight="1">
      <c r="A54" s="8">
        <v>24062100</v>
      </c>
      <c r="B54" s="12" t="s">
        <v>24</v>
      </c>
      <c r="C54" s="50" t="s">
        <v>36</v>
      </c>
      <c r="D54" s="50">
        <v>359.3</v>
      </c>
      <c r="E54" s="50" t="s">
        <v>36</v>
      </c>
      <c r="F54" s="24">
        <f>D54</f>
        <v>359.3</v>
      </c>
    </row>
    <row r="55" spans="1:6" ht="19.5" customHeight="1">
      <c r="A55" s="22">
        <v>24170000</v>
      </c>
      <c r="B55" s="22" t="s">
        <v>37</v>
      </c>
      <c r="C55" s="53" t="s">
        <v>36</v>
      </c>
      <c r="D55" s="54">
        <v>2000</v>
      </c>
      <c r="E55" s="55">
        <f>D55</f>
        <v>2000</v>
      </c>
      <c r="F55" s="27">
        <f>D55</f>
        <v>2000</v>
      </c>
    </row>
    <row r="56" spans="1:6" s="16" customFormat="1" ht="22.5" customHeight="1">
      <c r="A56" s="9">
        <v>25000000</v>
      </c>
      <c r="B56" s="9" t="s">
        <v>13</v>
      </c>
      <c r="C56" s="48" t="s">
        <v>36</v>
      </c>
      <c r="D56" s="84">
        <v>18564.901000000002</v>
      </c>
      <c r="E56" s="48" t="s">
        <v>36</v>
      </c>
      <c r="F56" s="44">
        <f>D56</f>
        <v>18564.901000000002</v>
      </c>
    </row>
    <row r="57" spans="1:6" s="16" customFormat="1" ht="22.5" customHeight="1">
      <c r="A57" s="34">
        <v>30000000</v>
      </c>
      <c r="B57" s="9" t="s">
        <v>14</v>
      </c>
      <c r="C57" s="48">
        <f>C58</f>
        <v>0</v>
      </c>
      <c r="D57" s="48">
        <f>D58+D61</f>
        <v>4000</v>
      </c>
      <c r="E57" s="48">
        <f>E58+E61</f>
        <v>4000</v>
      </c>
      <c r="F57" s="23">
        <f>C57+D57</f>
        <v>4000</v>
      </c>
    </row>
    <row r="58" spans="1:6" s="16" customFormat="1" ht="22.5" customHeight="1">
      <c r="A58" s="9">
        <v>31000000</v>
      </c>
      <c r="B58" s="9" t="s">
        <v>42</v>
      </c>
      <c r="C58" s="48">
        <f>C59+C60</f>
        <v>0</v>
      </c>
      <c r="D58" s="48">
        <f>D60</f>
        <v>0</v>
      </c>
      <c r="E58" s="48">
        <f>E60</f>
        <v>0</v>
      </c>
      <c r="F58" s="23">
        <f>C58+D58</f>
        <v>0</v>
      </c>
    </row>
    <row r="59" spans="1:6" ht="75" hidden="1">
      <c r="A59" s="8">
        <v>31010200</v>
      </c>
      <c r="B59" s="21" t="s">
        <v>25</v>
      </c>
      <c r="C59" s="50">
        <v>0</v>
      </c>
      <c r="D59" s="50" t="s">
        <v>36</v>
      </c>
      <c r="E59" s="50" t="s">
        <v>36</v>
      </c>
      <c r="F59" s="24">
        <f>C59</f>
        <v>0</v>
      </c>
    </row>
    <row r="60" spans="1:6" ht="59.45" hidden="1" customHeight="1">
      <c r="A60" s="8">
        <v>31030000</v>
      </c>
      <c r="B60" s="8" t="s">
        <v>15</v>
      </c>
      <c r="C60" s="50">
        <v>0</v>
      </c>
      <c r="D60" s="50">
        <v>0</v>
      </c>
      <c r="E60" s="50">
        <f>D60</f>
        <v>0</v>
      </c>
      <c r="F60" s="24">
        <f>D60</f>
        <v>0</v>
      </c>
    </row>
    <row r="61" spans="1:6" s="16" customFormat="1" ht="39" customHeight="1">
      <c r="A61" s="9">
        <v>33000000</v>
      </c>
      <c r="B61" s="9" t="s">
        <v>43</v>
      </c>
      <c r="C61" s="48" t="s">
        <v>36</v>
      </c>
      <c r="D61" s="48">
        <f>D62</f>
        <v>4000</v>
      </c>
      <c r="E61" s="48">
        <f>E62</f>
        <v>4000</v>
      </c>
      <c r="F61" s="23">
        <f>D61</f>
        <v>4000</v>
      </c>
    </row>
    <row r="62" spans="1:6" ht="20.25">
      <c r="A62" s="8">
        <v>33010000</v>
      </c>
      <c r="B62" s="8" t="s">
        <v>16</v>
      </c>
      <c r="C62" s="56" t="s">
        <v>36</v>
      </c>
      <c r="D62" s="50">
        <v>4000</v>
      </c>
      <c r="E62" s="50">
        <f>D62</f>
        <v>4000</v>
      </c>
      <c r="F62" s="24">
        <f>D62</f>
        <v>4000</v>
      </c>
    </row>
    <row r="63" spans="1:6" s="16" customFormat="1" ht="20.25">
      <c r="A63" s="37">
        <v>50000000</v>
      </c>
      <c r="B63" s="36" t="s">
        <v>44</v>
      </c>
      <c r="C63" s="61" t="s">
        <v>36</v>
      </c>
      <c r="D63" s="62">
        <f>D64</f>
        <v>0</v>
      </c>
      <c r="E63" s="61" t="s">
        <v>36</v>
      </c>
      <c r="F63" s="26">
        <f>D63</f>
        <v>0</v>
      </c>
    </row>
    <row r="64" spans="1:6" ht="60" customHeight="1">
      <c r="A64" s="22">
        <v>50110000</v>
      </c>
      <c r="B64" s="22" t="s">
        <v>17</v>
      </c>
      <c r="C64" s="63" t="s">
        <v>36</v>
      </c>
      <c r="D64" s="54">
        <v>0</v>
      </c>
      <c r="E64" s="64" t="s">
        <v>36</v>
      </c>
      <c r="F64" s="27">
        <f>D64</f>
        <v>0</v>
      </c>
    </row>
    <row r="65" spans="1:8" s="16" customFormat="1" ht="23.25" customHeight="1">
      <c r="A65" s="15"/>
      <c r="B65" s="15" t="s">
        <v>74</v>
      </c>
      <c r="C65" s="68">
        <f>C9+C38+C57</f>
        <v>539481.1</v>
      </c>
      <c r="D65" s="68">
        <f>D9+D38+D57+D63</f>
        <v>25144.201000000001</v>
      </c>
      <c r="E65" s="68">
        <f>E38+E57</f>
        <v>6000</v>
      </c>
      <c r="F65" s="28">
        <f>C65+D65</f>
        <v>564625.30099999998</v>
      </c>
    </row>
    <row r="66" spans="1:8" ht="20.25">
      <c r="A66" s="34">
        <v>40000000</v>
      </c>
      <c r="B66" s="10" t="s">
        <v>45</v>
      </c>
      <c r="C66" s="57">
        <f>C67</f>
        <v>251670.7</v>
      </c>
      <c r="D66" s="58">
        <f>D67</f>
        <v>0</v>
      </c>
      <c r="E66" s="58">
        <f>E67</f>
        <v>0</v>
      </c>
      <c r="F66" s="32">
        <f>C66+D66</f>
        <v>251670.7</v>
      </c>
    </row>
    <row r="67" spans="1:8" ht="23.25" customHeight="1">
      <c r="A67" s="9">
        <v>41000000</v>
      </c>
      <c r="B67" s="9" t="s">
        <v>28</v>
      </c>
      <c r="C67" s="57">
        <f>C70+C68</f>
        <v>251670.7</v>
      </c>
      <c r="D67" s="57">
        <f>D70</f>
        <v>0</v>
      </c>
      <c r="E67" s="58">
        <f>E70</f>
        <v>0</v>
      </c>
      <c r="F67" s="32">
        <f>C67+D67</f>
        <v>251670.7</v>
      </c>
    </row>
    <row r="68" spans="1:8" ht="0.75" hidden="1" customHeight="1">
      <c r="A68" s="42">
        <v>41020000</v>
      </c>
      <c r="B68" s="42" t="s">
        <v>46</v>
      </c>
      <c r="C68" s="58">
        <f>C69</f>
        <v>0</v>
      </c>
      <c r="D68" s="58" t="s">
        <v>36</v>
      </c>
      <c r="E68" s="58" t="s">
        <v>36</v>
      </c>
      <c r="F68" s="32">
        <f>C68</f>
        <v>0</v>
      </c>
    </row>
    <row r="69" spans="1:8" ht="56.25" hidden="1">
      <c r="A69" s="42">
        <v>41021200</v>
      </c>
      <c r="B69" s="43" t="s">
        <v>47</v>
      </c>
      <c r="C69" s="59"/>
      <c r="D69" s="59" t="s">
        <v>36</v>
      </c>
      <c r="E69" s="59" t="s">
        <v>36</v>
      </c>
      <c r="F69" s="33">
        <f>C69</f>
        <v>0</v>
      </c>
    </row>
    <row r="70" spans="1:8" ht="22.5" customHeight="1">
      <c r="A70" s="31">
        <v>41030000</v>
      </c>
      <c r="B70" s="31" t="s">
        <v>29</v>
      </c>
      <c r="C70" s="58">
        <f>C72+C73+C75+C76+C77+C78+C79</f>
        <v>251670.7</v>
      </c>
      <c r="D70" s="58">
        <f>D80</f>
        <v>0</v>
      </c>
      <c r="E70" s="58">
        <f>E80</f>
        <v>0</v>
      </c>
      <c r="F70" s="32">
        <f>C70+D70</f>
        <v>251670.7</v>
      </c>
    </row>
    <row r="71" spans="1:8" ht="18.75" hidden="1">
      <c r="A71" s="12">
        <v>41030400</v>
      </c>
      <c r="B71" s="30" t="s">
        <v>39</v>
      </c>
      <c r="C71" s="60" t="s">
        <v>36</v>
      </c>
      <c r="D71" s="60"/>
      <c r="E71" s="60"/>
      <c r="F71" s="33">
        <f>D71</f>
        <v>0</v>
      </c>
    </row>
    <row r="72" spans="1:8" ht="93.75">
      <c r="A72" s="18">
        <v>41030600</v>
      </c>
      <c r="B72" s="18" t="s">
        <v>79</v>
      </c>
      <c r="C72" s="60">
        <v>72800</v>
      </c>
      <c r="D72" s="60" t="s">
        <v>36</v>
      </c>
      <c r="E72" s="60" t="s">
        <v>36</v>
      </c>
      <c r="F72" s="33">
        <f t="shared" ref="F72:F81" si="2">C72</f>
        <v>72800</v>
      </c>
      <c r="H72" s="74">
        <f>C72+C73+C75</f>
        <v>110492.7</v>
      </c>
    </row>
    <row r="73" spans="1:8" ht="78.75" customHeight="1">
      <c r="A73" s="12">
        <v>41030800</v>
      </c>
      <c r="B73" s="25" t="s">
        <v>30</v>
      </c>
      <c r="C73" s="60">
        <v>37437.699999999997</v>
      </c>
      <c r="D73" s="60" t="s">
        <v>36</v>
      </c>
      <c r="E73" s="60" t="s">
        <v>36</v>
      </c>
      <c r="F73" s="33">
        <f t="shared" si="2"/>
        <v>37437.699999999997</v>
      </c>
      <c r="H73" s="74"/>
    </row>
    <row r="74" spans="1:8" ht="150" hidden="1">
      <c r="A74" s="69">
        <v>41030900</v>
      </c>
      <c r="B74" s="29" t="s">
        <v>38</v>
      </c>
      <c r="C74" s="60">
        <v>0</v>
      </c>
      <c r="D74" s="60" t="s">
        <v>36</v>
      </c>
      <c r="E74" s="60" t="s">
        <v>36</v>
      </c>
      <c r="F74" s="33">
        <f t="shared" si="2"/>
        <v>0</v>
      </c>
    </row>
    <row r="75" spans="1:8" ht="56.25">
      <c r="A75" s="12">
        <v>41031000</v>
      </c>
      <c r="B75" s="8" t="s">
        <v>31</v>
      </c>
      <c r="C75" s="60">
        <v>255</v>
      </c>
      <c r="D75" s="60" t="s">
        <v>36</v>
      </c>
      <c r="E75" s="60" t="s">
        <v>36</v>
      </c>
      <c r="F75" s="33">
        <f t="shared" si="2"/>
        <v>255</v>
      </c>
    </row>
    <row r="76" spans="1:8" ht="37.5">
      <c r="A76" s="18">
        <v>41051500</v>
      </c>
      <c r="B76" s="18" t="s">
        <v>86</v>
      </c>
      <c r="C76" s="60">
        <v>1676.2</v>
      </c>
      <c r="D76" s="60"/>
      <c r="E76" s="60"/>
      <c r="F76" s="33">
        <f t="shared" ref="F76" si="3">C76</f>
        <v>1676.2</v>
      </c>
    </row>
    <row r="77" spans="1:8" ht="56.25">
      <c r="A77" s="18">
        <v>41052000</v>
      </c>
      <c r="B77" s="18" t="s">
        <v>80</v>
      </c>
      <c r="C77" s="60">
        <v>1647.3</v>
      </c>
      <c r="D77" s="60"/>
      <c r="E77" s="60"/>
      <c r="F77" s="33">
        <f t="shared" si="2"/>
        <v>1647.3</v>
      </c>
    </row>
    <row r="78" spans="1:8" ht="21" customHeight="1">
      <c r="A78" s="18">
        <v>41033900</v>
      </c>
      <c r="B78" s="18" t="s">
        <v>64</v>
      </c>
      <c r="C78" s="60">
        <v>79568.7</v>
      </c>
      <c r="D78" s="60" t="s">
        <v>36</v>
      </c>
      <c r="E78" s="60" t="s">
        <v>36</v>
      </c>
      <c r="F78" s="33">
        <f t="shared" si="2"/>
        <v>79568.7</v>
      </c>
    </row>
    <row r="79" spans="1:8" ht="24" customHeight="1">
      <c r="A79" s="12">
        <v>41034200</v>
      </c>
      <c r="B79" s="30" t="s">
        <v>73</v>
      </c>
      <c r="C79" s="60">
        <v>58285.8</v>
      </c>
      <c r="D79" s="60"/>
      <c r="E79" s="60"/>
      <c r="F79" s="33">
        <f>C79</f>
        <v>58285.8</v>
      </c>
    </row>
    <row r="80" spans="1:8" ht="45" hidden="1" customHeight="1">
      <c r="A80" s="18"/>
      <c r="B80" s="18"/>
      <c r="C80" s="60"/>
      <c r="D80" s="60"/>
      <c r="E80" s="60"/>
      <c r="F80" s="33">
        <f>D80</f>
        <v>0</v>
      </c>
    </row>
    <row r="81" spans="1:50" ht="155.25" hidden="1" customHeight="1">
      <c r="A81" s="12"/>
      <c r="B81" s="30"/>
      <c r="C81" s="60"/>
      <c r="D81" s="60" t="s">
        <v>36</v>
      </c>
      <c r="E81" s="60" t="s">
        <v>36</v>
      </c>
      <c r="F81" s="33">
        <f t="shared" si="2"/>
        <v>0</v>
      </c>
    </row>
    <row r="82" spans="1:50" s="41" customFormat="1" ht="24" customHeight="1">
      <c r="A82" s="38"/>
      <c r="B82" s="39" t="s">
        <v>75</v>
      </c>
      <c r="C82" s="65">
        <f>C65+C66</f>
        <v>791151.8</v>
      </c>
      <c r="D82" s="65">
        <f t="shared" ref="D82" si="4">D65+D66</f>
        <v>25144.201000000001</v>
      </c>
      <c r="E82" s="65">
        <f>E65+E66</f>
        <v>6000</v>
      </c>
      <c r="F82" s="40">
        <f>C82+D82</f>
        <v>816296.00100000005</v>
      </c>
    </row>
    <row r="83" spans="1:50" s="79" customFormat="1" ht="27.75" hidden="1" customHeight="1">
      <c r="A83" s="75"/>
      <c r="B83" s="76" t="s">
        <v>85</v>
      </c>
      <c r="C83" s="77"/>
      <c r="D83" s="78"/>
      <c r="E83" s="78"/>
      <c r="F83" s="85">
        <v>46284</v>
      </c>
    </row>
    <row r="84" spans="1:50" s="20" customFormat="1" ht="21" hidden="1" customHeight="1">
      <c r="B84" s="20" t="s">
        <v>83</v>
      </c>
      <c r="C84" s="73"/>
      <c r="F84" s="73">
        <f>F82-F83</f>
        <v>770012.00100000005</v>
      </c>
    </row>
    <row r="85" spans="1:50" s="20" customFormat="1" ht="21" customHeight="1">
      <c r="C85" s="73"/>
      <c r="F85" s="73"/>
    </row>
    <row r="86" spans="1:50" s="88" customFormat="1" ht="15.75">
      <c r="A86" s="86"/>
      <c r="B86" s="87" t="s">
        <v>76</v>
      </c>
      <c r="C86" s="87"/>
      <c r="D86" s="87"/>
      <c r="E86" s="87" t="s">
        <v>26</v>
      </c>
      <c r="F86" s="87"/>
    </row>
    <row r="87" spans="1:50" s="6" customFormat="1" ht="18.75">
      <c r="A87" s="19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</row>
    <row r="88" spans="1:50" ht="15.75">
      <c r="A88" s="4"/>
      <c r="B88" s="5"/>
      <c r="C88" s="5"/>
      <c r="D88" s="5"/>
      <c r="E88" s="5"/>
      <c r="F88" s="5"/>
    </row>
    <row r="89" spans="1:50" ht="15.75">
      <c r="A89" s="4"/>
      <c r="B89" s="5"/>
      <c r="C89" s="5"/>
      <c r="D89" s="5"/>
      <c r="E89" s="5"/>
      <c r="F89" s="5"/>
    </row>
    <row r="90" spans="1:50" ht="15.75">
      <c r="A90" s="4"/>
      <c r="B90" s="5"/>
      <c r="C90" s="5"/>
      <c r="D90" s="5"/>
      <c r="E90" s="5"/>
      <c r="F90" s="5"/>
    </row>
    <row r="91" spans="1:50" ht="15.75">
      <c r="A91" s="4"/>
      <c r="B91" s="5"/>
      <c r="C91" s="5"/>
      <c r="D91" s="5"/>
      <c r="E91" s="5"/>
      <c r="F91" s="5"/>
    </row>
    <row r="92" spans="1:50" ht="15.75">
      <c r="A92" s="4"/>
      <c r="B92" s="5"/>
      <c r="C92" s="5"/>
      <c r="D92" s="5"/>
      <c r="E92" s="5"/>
      <c r="F92" s="5"/>
    </row>
    <row r="93" spans="1:50" ht="15.75">
      <c r="A93" s="4"/>
      <c r="B93" s="5"/>
      <c r="C93" s="5"/>
      <c r="D93" s="5"/>
      <c r="E93" s="5"/>
      <c r="F93" s="5"/>
    </row>
    <row r="94" spans="1:50" ht="15.75">
      <c r="A94" s="4"/>
      <c r="B94" s="5"/>
      <c r="C94" s="5"/>
      <c r="D94" s="5"/>
      <c r="E94" s="5"/>
      <c r="F94" s="5"/>
    </row>
    <row r="95" spans="1:50" ht="13.5">
      <c r="A95" s="3"/>
    </row>
    <row r="99" spans="1:1">
      <c r="A99" s="1"/>
    </row>
  </sheetData>
  <mergeCells count="9">
    <mergeCell ref="D1:F1"/>
    <mergeCell ref="D2:F2"/>
    <mergeCell ref="A4:F4"/>
    <mergeCell ref="A6:A7"/>
    <mergeCell ref="B6:B7"/>
    <mergeCell ref="C6:C7"/>
    <mergeCell ref="D6:E6"/>
    <mergeCell ref="F6:F7"/>
    <mergeCell ref="A1:B1"/>
  </mergeCells>
  <hyperlinks>
    <hyperlink ref="A99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61" fitToHeight="2" orientation="portrait" r:id="rId1"/>
  <headerFooter alignWithMargins="0"/>
  <rowBreaks count="1" manualBreakCount="1">
    <brk id="5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54"/>
  <sheetViews>
    <sheetView view="pageBreakPreview" zoomScale="75" zoomScaleSheetLayoutView="75" workbookViewId="0">
      <selection activeCell="A4" sqref="A4:F4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  <col min="8" max="8" width="13.85546875" customWidth="1"/>
  </cols>
  <sheetData>
    <row r="1" spans="1:6" ht="20.25">
      <c r="A1" s="128"/>
      <c r="B1" s="128"/>
      <c r="D1" s="122" t="s">
        <v>78</v>
      </c>
      <c r="E1" s="123"/>
      <c r="F1" s="123"/>
    </row>
    <row r="2" spans="1:6">
      <c r="A2" s="2"/>
      <c r="D2" s="124" t="s">
        <v>77</v>
      </c>
      <c r="E2" s="124"/>
      <c r="F2" s="124"/>
    </row>
    <row r="3" spans="1:6">
      <c r="A3" s="2"/>
      <c r="D3" s="110" t="s">
        <v>97</v>
      </c>
      <c r="E3" s="17"/>
    </row>
    <row r="4" spans="1:6" ht="20.25">
      <c r="A4" s="125" t="s">
        <v>96</v>
      </c>
      <c r="B4" s="125"/>
      <c r="C4" s="125"/>
      <c r="D4" s="125"/>
      <c r="E4" s="125"/>
      <c r="F4" s="125"/>
    </row>
    <row r="5" spans="1:6" ht="18.75">
      <c r="A5" s="7"/>
      <c r="B5" s="6"/>
      <c r="C5" s="6"/>
      <c r="D5" s="6"/>
      <c r="E5" s="6"/>
      <c r="F5" s="7" t="s">
        <v>18</v>
      </c>
    </row>
    <row r="6" spans="1:6" ht="18.75">
      <c r="A6" s="126" t="s">
        <v>3</v>
      </c>
      <c r="B6" s="126" t="s">
        <v>87</v>
      </c>
      <c r="C6" s="126" t="s">
        <v>1</v>
      </c>
      <c r="D6" s="126" t="s">
        <v>2</v>
      </c>
      <c r="E6" s="126"/>
      <c r="F6" s="126" t="s">
        <v>0</v>
      </c>
    </row>
    <row r="7" spans="1:6" ht="56.25">
      <c r="A7" s="127"/>
      <c r="B7" s="126"/>
      <c r="C7" s="126"/>
      <c r="D7" s="90" t="s">
        <v>0</v>
      </c>
      <c r="E7" s="90" t="s">
        <v>4</v>
      </c>
      <c r="F7" s="126"/>
    </row>
    <row r="8" spans="1:6" ht="22.5" customHeight="1">
      <c r="A8" s="90">
        <v>1</v>
      </c>
      <c r="B8" s="90">
        <v>2</v>
      </c>
      <c r="C8" s="90">
        <v>3</v>
      </c>
      <c r="D8" s="90">
        <v>4</v>
      </c>
      <c r="E8" s="90">
        <v>5</v>
      </c>
      <c r="F8" s="90" t="s">
        <v>5</v>
      </c>
    </row>
    <row r="9" spans="1:6" ht="22.5" customHeight="1">
      <c r="A9" s="9">
        <v>10000000</v>
      </c>
      <c r="B9" s="10" t="s">
        <v>6</v>
      </c>
      <c r="C9" s="93">
        <f>C10</f>
        <v>-2575.8000000000002</v>
      </c>
      <c r="D9" s="93" t="str">
        <f>D10</f>
        <v>х</v>
      </c>
      <c r="E9" s="93" t="s">
        <v>36</v>
      </c>
      <c r="F9" s="94">
        <f>C9</f>
        <v>-2575.8000000000002</v>
      </c>
    </row>
    <row r="10" spans="1:6" ht="40.5" customHeight="1">
      <c r="A10" s="82">
        <v>11000000</v>
      </c>
      <c r="B10" s="82" t="s">
        <v>51</v>
      </c>
      <c r="C10" s="95">
        <f>C11</f>
        <v>-2575.8000000000002</v>
      </c>
      <c r="D10" s="95" t="s">
        <v>36</v>
      </c>
      <c r="E10" s="95" t="s">
        <v>36</v>
      </c>
      <c r="F10" s="96">
        <f>C10</f>
        <v>-2575.8000000000002</v>
      </c>
    </row>
    <row r="11" spans="1:6" s="35" customFormat="1" ht="18.75">
      <c r="A11" s="8">
        <v>11010000</v>
      </c>
      <c r="B11" s="8" t="s">
        <v>69</v>
      </c>
      <c r="C11" s="97">
        <v>-2575.8000000000002</v>
      </c>
      <c r="D11" s="97" t="s">
        <v>36</v>
      </c>
      <c r="E11" s="97" t="s">
        <v>36</v>
      </c>
      <c r="F11" s="98">
        <f t="shared" ref="F11" si="0">C11</f>
        <v>-2575.8000000000002</v>
      </c>
    </row>
    <row r="12" spans="1:6" ht="22.5" hidden="1" customHeight="1">
      <c r="A12" s="8">
        <v>19040000</v>
      </c>
      <c r="B12" s="8" t="s">
        <v>35</v>
      </c>
      <c r="C12" s="97">
        <v>0</v>
      </c>
      <c r="D12" s="97" t="s">
        <v>36</v>
      </c>
      <c r="E12" s="97" t="s">
        <v>36</v>
      </c>
      <c r="F12" s="98">
        <f t="shared" ref="F12:F17" si="1">C12</f>
        <v>0</v>
      </c>
    </row>
    <row r="13" spans="1:6" ht="24" customHeight="1">
      <c r="A13" s="9">
        <v>20000000</v>
      </c>
      <c r="B13" s="10" t="s">
        <v>8</v>
      </c>
      <c r="C13" s="93">
        <f>C14</f>
        <v>2575.8000000000002</v>
      </c>
      <c r="D13" s="93" t="str">
        <f>D14</f>
        <v>х</v>
      </c>
      <c r="E13" s="97" t="s">
        <v>36</v>
      </c>
      <c r="F13" s="94">
        <f t="shared" si="1"/>
        <v>2575.8000000000002</v>
      </c>
    </row>
    <row r="14" spans="1:6" ht="22.5" customHeight="1">
      <c r="A14" s="9">
        <v>21000000</v>
      </c>
      <c r="B14" s="13" t="s">
        <v>9</v>
      </c>
      <c r="C14" s="93">
        <f>C15</f>
        <v>2575.8000000000002</v>
      </c>
      <c r="D14" s="93" t="s">
        <v>36</v>
      </c>
      <c r="E14" s="93" t="s">
        <v>36</v>
      </c>
      <c r="F14" s="94">
        <f t="shared" si="1"/>
        <v>2575.8000000000002</v>
      </c>
    </row>
    <row r="15" spans="1:6" ht="39.75" customHeight="1">
      <c r="A15" s="8">
        <v>21050000</v>
      </c>
      <c r="B15" s="12" t="s">
        <v>20</v>
      </c>
      <c r="C15" s="97">
        <v>2575.8000000000002</v>
      </c>
      <c r="D15" s="97" t="s">
        <v>36</v>
      </c>
      <c r="E15" s="97" t="s">
        <v>36</v>
      </c>
      <c r="F15" s="98">
        <f t="shared" si="1"/>
        <v>2575.8000000000002</v>
      </c>
    </row>
    <row r="16" spans="1:6" ht="75" hidden="1">
      <c r="A16" s="8">
        <v>21080900</v>
      </c>
      <c r="B16" s="8" t="s">
        <v>22</v>
      </c>
      <c r="C16" s="97">
        <v>0</v>
      </c>
      <c r="D16" s="97" t="s">
        <v>36</v>
      </c>
      <c r="E16" s="97" t="s">
        <v>36</v>
      </c>
      <c r="F16" s="98">
        <f t="shared" si="1"/>
        <v>0</v>
      </c>
    </row>
    <row r="17" spans="1:8" s="16" customFormat="1" ht="23.25" customHeight="1">
      <c r="A17" s="9"/>
      <c r="B17" s="9" t="s">
        <v>74</v>
      </c>
      <c r="C17" s="99">
        <f>C9+C13</f>
        <v>0</v>
      </c>
      <c r="D17" s="97" t="s">
        <v>36</v>
      </c>
      <c r="E17" s="97" t="s">
        <v>36</v>
      </c>
      <c r="F17" s="94">
        <f t="shared" si="1"/>
        <v>0</v>
      </c>
    </row>
    <row r="18" spans="1:8" ht="18.75">
      <c r="A18" s="9">
        <v>40000000</v>
      </c>
      <c r="B18" s="10" t="s">
        <v>45</v>
      </c>
      <c r="C18" s="100">
        <f>C19</f>
        <v>0</v>
      </c>
      <c r="D18" s="61">
        <f>D19</f>
        <v>0</v>
      </c>
      <c r="E18" s="61">
        <f>E19</f>
        <v>0</v>
      </c>
      <c r="F18" s="101">
        <f>C18+D18</f>
        <v>0</v>
      </c>
    </row>
    <row r="19" spans="1:8" ht="23.25" customHeight="1">
      <c r="A19" s="9">
        <v>41000000</v>
      </c>
      <c r="B19" s="9" t="s">
        <v>28</v>
      </c>
      <c r="C19" s="100">
        <f>C22+C20</f>
        <v>0</v>
      </c>
      <c r="D19" s="100">
        <f>D22</f>
        <v>0</v>
      </c>
      <c r="E19" s="61">
        <f>E22</f>
        <v>0</v>
      </c>
      <c r="F19" s="101">
        <f>C19+D19</f>
        <v>0</v>
      </c>
    </row>
    <row r="20" spans="1:8" ht="0.75" hidden="1" customHeight="1">
      <c r="A20" s="42">
        <v>41020000</v>
      </c>
      <c r="B20" s="42" t="s">
        <v>46</v>
      </c>
      <c r="C20" s="61">
        <f>C21</f>
        <v>0</v>
      </c>
      <c r="D20" s="61" t="s">
        <v>36</v>
      </c>
      <c r="E20" s="61" t="s">
        <v>36</v>
      </c>
      <c r="F20" s="101">
        <f>C20</f>
        <v>0</v>
      </c>
    </row>
    <row r="21" spans="1:8" ht="56.25" hidden="1">
      <c r="A21" s="42">
        <v>41021200</v>
      </c>
      <c r="B21" s="18" t="s">
        <v>47</v>
      </c>
      <c r="C21" s="60"/>
      <c r="D21" s="60" t="s">
        <v>36</v>
      </c>
      <c r="E21" s="60" t="s">
        <v>36</v>
      </c>
      <c r="F21" s="102">
        <f>C21</f>
        <v>0</v>
      </c>
    </row>
    <row r="22" spans="1:8" ht="22.5" customHeight="1">
      <c r="A22" s="42">
        <v>41030000</v>
      </c>
      <c r="B22" s="42" t="s">
        <v>29</v>
      </c>
      <c r="C22" s="61">
        <f>C24+C25+C27+C28+C29+C33+C34+C30+C31+C32</f>
        <v>0</v>
      </c>
      <c r="D22" s="61">
        <f>D35</f>
        <v>0</v>
      </c>
      <c r="E22" s="61">
        <f>E35</f>
        <v>0</v>
      </c>
      <c r="F22" s="101">
        <f>C22+D22</f>
        <v>0</v>
      </c>
    </row>
    <row r="23" spans="1:8" ht="18.75" hidden="1">
      <c r="A23" s="12">
        <v>41030400</v>
      </c>
      <c r="B23" s="103" t="s">
        <v>39</v>
      </c>
      <c r="C23" s="60" t="s">
        <v>36</v>
      </c>
      <c r="D23" s="60"/>
      <c r="E23" s="60"/>
      <c r="F23" s="102">
        <f>D23</f>
        <v>0</v>
      </c>
    </row>
    <row r="24" spans="1:8" ht="93.75">
      <c r="A24" s="18">
        <v>41030600</v>
      </c>
      <c r="B24" s="18" t="s">
        <v>79</v>
      </c>
      <c r="C24" s="60">
        <v>-72800</v>
      </c>
      <c r="D24" s="60" t="s">
        <v>36</v>
      </c>
      <c r="E24" s="60" t="s">
        <v>36</v>
      </c>
      <c r="F24" s="102">
        <f t="shared" ref="F24:F36" si="2">C24</f>
        <v>-72800</v>
      </c>
      <c r="H24" s="74">
        <f>C24+C25+C27</f>
        <v>-110492.7</v>
      </c>
    </row>
    <row r="25" spans="1:8" ht="78.75" customHeight="1">
      <c r="A25" s="12">
        <v>41030800</v>
      </c>
      <c r="B25" s="25" t="s">
        <v>30</v>
      </c>
      <c r="C25" s="60">
        <v>-37437.699999999997</v>
      </c>
      <c r="D25" s="60" t="s">
        <v>36</v>
      </c>
      <c r="E25" s="60" t="s">
        <v>36</v>
      </c>
      <c r="F25" s="102">
        <f t="shared" si="2"/>
        <v>-37437.699999999997</v>
      </c>
      <c r="H25" s="74"/>
    </row>
    <row r="26" spans="1:8" ht="150" hidden="1">
      <c r="A26" s="91">
        <v>41030900</v>
      </c>
      <c r="B26" s="104" t="s">
        <v>38</v>
      </c>
      <c r="C26" s="60">
        <v>0</v>
      </c>
      <c r="D26" s="60" t="s">
        <v>36</v>
      </c>
      <c r="E26" s="60" t="s">
        <v>36</v>
      </c>
      <c r="F26" s="102">
        <f t="shared" si="2"/>
        <v>0</v>
      </c>
    </row>
    <row r="27" spans="1:8" ht="56.25">
      <c r="A27" s="12">
        <v>41031000</v>
      </c>
      <c r="B27" s="8" t="s">
        <v>31</v>
      </c>
      <c r="C27" s="60">
        <v>-255</v>
      </c>
      <c r="D27" s="60" t="s">
        <v>36</v>
      </c>
      <c r="E27" s="60" t="s">
        <v>36</v>
      </c>
      <c r="F27" s="102">
        <f t="shared" si="2"/>
        <v>-255</v>
      </c>
    </row>
    <row r="28" spans="1:8" ht="56.25">
      <c r="A28" s="18">
        <v>41033600</v>
      </c>
      <c r="B28" s="7" t="s">
        <v>89</v>
      </c>
      <c r="C28" s="60">
        <v>-1647.3</v>
      </c>
      <c r="D28" s="60" t="s">
        <v>36</v>
      </c>
      <c r="E28" s="60" t="s">
        <v>36</v>
      </c>
      <c r="F28" s="102">
        <f t="shared" si="2"/>
        <v>-1647.3</v>
      </c>
    </row>
    <row r="29" spans="1:8" ht="37.5">
      <c r="A29" s="18"/>
      <c r="B29" s="105" t="s">
        <v>90</v>
      </c>
      <c r="C29" s="60">
        <v>-1676.2</v>
      </c>
      <c r="D29" s="60" t="s">
        <v>36</v>
      </c>
      <c r="E29" s="60" t="s">
        <v>36</v>
      </c>
      <c r="F29" s="102">
        <f t="shared" si="2"/>
        <v>-1676.2</v>
      </c>
    </row>
    <row r="30" spans="1:8" ht="131.25">
      <c r="A30" s="18">
        <v>41050100</v>
      </c>
      <c r="B30" s="106" t="s">
        <v>91</v>
      </c>
      <c r="C30" s="60">
        <v>37437.699999999997</v>
      </c>
      <c r="D30" s="60" t="s">
        <v>36</v>
      </c>
      <c r="E30" s="60" t="s">
        <v>36</v>
      </c>
      <c r="F30" s="102">
        <f t="shared" si="2"/>
        <v>37437.699999999997</v>
      </c>
    </row>
    <row r="31" spans="1:8" ht="75">
      <c r="A31" s="18">
        <v>41050200</v>
      </c>
      <c r="B31" s="106" t="s">
        <v>92</v>
      </c>
      <c r="C31" s="60">
        <v>255</v>
      </c>
      <c r="D31" s="60" t="s">
        <v>36</v>
      </c>
      <c r="E31" s="60" t="s">
        <v>36</v>
      </c>
      <c r="F31" s="102">
        <f t="shared" si="2"/>
        <v>255</v>
      </c>
    </row>
    <row r="32" spans="1:8" ht="206.25">
      <c r="A32" s="12">
        <v>41050300</v>
      </c>
      <c r="B32" s="107" t="s">
        <v>93</v>
      </c>
      <c r="C32" s="60">
        <v>72800</v>
      </c>
      <c r="D32" s="60" t="s">
        <v>36</v>
      </c>
      <c r="E32" s="60" t="s">
        <v>36</v>
      </c>
      <c r="F32" s="102">
        <f t="shared" si="2"/>
        <v>72800</v>
      </c>
    </row>
    <row r="33" spans="1:50" ht="57" customHeight="1">
      <c r="A33" s="18">
        <v>41051500</v>
      </c>
      <c r="B33" s="108" t="s">
        <v>94</v>
      </c>
      <c r="C33" s="60">
        <v>1676.2</v>
      </c>
      <c r="D33" s="60" t="s">
        <v>36</v>
      </c>
      <c r="E33" s="60" t="s">
        <v>36</v>
      </c>
      <c r="F33" s="102">
        <f t="shared" si="2"/>
        <v>1676.2</v>
      </c>
    </row>
    <row r="34" spans="1:50" ht="57.75" customHeight="1">
      <c r="A34" s="18">
        <v>41052000</v>
      </c>
      <c r="B34" s="109" t="s">
        <v>95</v>
      </c>
      <c r="C34" s="60">
        <v>1647.3</v>
      </c>
      <c r="D34" s="60"/>
      <c r="E34" s="60"/>
      <c r="F34" s="102">
        <f>C34</f>
        <v>1647.3</v>
      </c>
    </row>
    <row r="35" spans="1:50" ht="45" hidden="1" customHeight="1">
      <c r="A35" s="18">
        <v>41051500</v>
      </c>
      <c r="B35" s="67" t="s">
        <v>94</v>
      </c>
      <c r="C35" s="60">
        <v>1676.2</v>
      </c>
      <c r="D35" s="60"/>
      <c r="E35" s="60"/>
      <c r="F35" s="33">
        <f>D35</f>
        <v>0</v>
      </c>
    </row>
    <row r="36" spans="1:50" ht="155.25" hidden="1" customHeight="1">
      <c r="A36" s="18">
        <v>41052000</v>
      </c>
      <c r="B36" s="92" t="s">
        <v>95</v>
      </c>
      <c r="C36" s="60">
        <v>1647.3</v>
      </c>
      <c r="D36" s="60" t="s">
        <v>36</v>
      </c>
      <c r="E36" s="60" t="s">
        <v>36</v>
      </c>
      <c r="F36" s="33">
        <f t="shared" si="2"/>
        <v>1647.3</v>
      </c>
    </row>
    <row r="37" spans="1:50" s="41" customFormat="1" ht="24" customHeight="1">
      <c r="A37" s="38"/>
      <c r="B37" s="39" t="s">
        <v>75</v>
      </c>
      <c r="C37" s="65">
        <f>C17+C18</f>
        <v>0</v>
      </c>
      <c r="D37" s="65">
        <v>0</v>
      </c>
      <c r="E37" s="65">
        <v>0</v>
      </c>
      <c r="F37" s="40">
        <f>C37+D37</f>
        <v>0</v>
      </c>
    </row>
    <row r="38" spans="1:50" s="79" customFormat="1" ht="27.75" hidden="1" customHeight="1">
      <c r="A38" s="75"/>
      <c r="B38" s="76" t="s">
        <v>85</v>
      </c>
      <c r="C38" s="77"/>
      <c r="D38" s="78"/>
      <c r="E38" s="78"/>
      <c r="F38" s="85">
        <v>46284</v>
      </c>
    </row>
    <row r="39" spans="1:50" s="20" customFormat="1" ht="21" hidden="1" customHeight="1">
      <c r="B39" s="20" t="s">
        <v>83</v>
      </c>
      <c r="C39" s="73"/>
      <c r="F39" s="73">
        <f>F37-F38</f>
        <v>-46284</v>
      </c>
    </row>
    <row r="40" spans="1:50" s="20" customFormat="1" ht="21" customHeight="1">
      <c r="C40" s="73"/>
      <c r="F40" s="73"/>
    </row>
    <row r="41" spans="1:50" s="88" customFormat="1" ht="15.75">
      <c r="A41" s="86"/>
      <c r="B41" s="87" t="s">
        <v>76</v>
      </c>
      <c r="C41" s="87"/>
      <c r="D41" s="87"/>
      <c r="E41" s="87" t="s">
        <v>26</v>
      </c>
      <c r="F41" s="87"/>
    </row>
    <row r="42" spans="1:50" s="6" customFormat="1" ht="18.75">
      <c r="A42" s="19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</row>
    <row r="43" spans="1:50" ht="15.75">
      <c r="A43" s="4"/>
      <c r="B43" s="5"/>
      <c r="C43" s="5"/>
      <c r="D43" s="5"/>
      <c r="E43" s="5"/>
      <c r="F43" s="5"/>
    </row>
    <row r="44" spans="1:50" ht="15.75">
      <c r="A44" s="4"/>
      <c r="B44" s="5"/>
      <c r="C44" s="5"/>
      <c r="D44" s="5"/>
      <c r="E44" s="5"/>
      <c r="F44" s="5"/>
    </row>
    <row r="45" spans="1:50" ht="15.75">
      <c r="A45" s="4"/>
      <c r="B45" s="5"/>
      <c r="C45" s="5"/>
      <c r="D45" s="5"/>
      <c r="E45" s="5"/>
      <c r="F45" s="5"/>
    </row>
    <row r="46" spans="1:50" ht="15.75">
      <c r="A46" s="4"/>
      <c r="B46" s="5"/>
      <c r="C46" s="5"/>
      <c r="D46" s="5"/>
      <c r="E46" s="5"/>
      <c r="F46" s="5"/>
    </row>
    <row r="47" spans="1:50" ht="15.75">
      <c r="A47" s="4"/>
      <c r="B47" s="5"/>
      <c r="C47" s="5"/>
      <c r="D47" s="5"/>
      <c r="E47" s="5"/>
      <c r="F47" s="5"/>
    </row>
    <row r="48" spans="1:50" ht="15.75">
      <c r="A48" s="4"/>
      <c r="B48" s="5"/>
      <c r="C48" s="5"/>
      <c r="D48" s="5"/>
      <c r="E48" s="5"/>
      <c r="F48" s="5"/>
    </row>
    <row r="49" spans="1:6" ht="15.75">
      <c r="A49" s="4"/>
      <c r="B49" s="5"/>
      <c r="C49" s="5"/>
      <c r="D49" s="5"/>
      <c r="E49" s="5"/>
      <c r="F49" s="5"/>
    </row>
    <row r="50" spans="1:6" ht="13.5">
      <c r="A50" s="3"/>
    </row>
    <row r="54" spans="1:6">
      <c r="A54" s="1"/>
    </row>
  </sheetData>
  <mergeCells count="9">
    <mergeCell ref="A1:B1"/>
    <mergeCell ref="D1:F1"/>
    <mergeCell ref="D2:F2"/>
    <mergeCell ref="A4:F4"/>
    <mergeCell ref="A6:A7"/>
    <mergeCell ref="B6:B7"/>
    <mergeCell ref="C6:C7"/>
    <mergeCell ref="D6:E6"/>
    <mergeCell ref="F6:F7"/>
  </mergeCells>
  <hyperlinks>
    <hyperlink ref="A54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61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106"/>
  <sheetViews>
    <sheetView view="pageBreakPreview" topLeftCell="A10" zoomScale="75" zoomScaleSheetLayoutView="75" workbookViewId="0">
      <selection activeCell="A11" sqref="A11:XFD92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  <col min="8" max="8" width="13.85546875" customWidth="1"/>
  </cols>
  <sheetData>
    <row r="1" spans="1:6" ht="20.25">
      <c r="A1" s="128"/>
      <c r="B1" s="128"/>
      <c r="D1" s="122" t="s">
        <v>78</v>
      </c>
      <c r="E1" s="123"/>
      <c r="F1" s="123"/>
    </row>
    <row r="2" spans="1:6">
      <c r="A2" s="2"/>
      <c r="D2" s="124" t="s">
        <v>77</v>
      </c>
      <c r="E2" s="124"/>
      <c r="F2" s="124"/>
    </row>
    <row r="3" spans="1:6">
      <c r="A3" s="2"/>
      <c r="D3" s="111" t="s">
        <v>88</v>
      </c>
      <c r="E3" s="17"/>
    </row>
    <row r="4" spans="1:6">
      <c r="A4" s="2"/>
      <c r="D4" s="113" t="s">
        <v>98</v>
      </c>
      <c r="E4" s="17"/>
    </row>
    <row r="5" spans="1:6">
      <c r="A5" s="2"/>
      <c r="D5" s="113" t="s">
        <v>99</v>
      </c>
      <c r="E5" s="17"/>
    </row>
    <row r="6" spans="1:6" ht="20.25">
      <c r="A6" s="125" t="s">
        <v>84</v>
      </c>
      <c r="B6" s="125"/>
      <c r="C6" s="125"/>
      <c r="D6" s="125"/>
      <c r="E6" s="125"/>
      <c r="F6" s="125"/>
    </row>
    <row r="7" spans="1:6" ht="18.75">
      <c r="A7" s="7"/>
      <c r="B7" s="6"/>
      <c r="C7" s="6"/>
      <c r="D7" s="6"/>
      <c r="E7" s="6"/>
      <c r="F7" s="7" t="s">
        <v>18</v>
      </c>
    </row>
    <row r="8" spans="1:6" ht="18.75">
      <c r="A8" s="126" t="s">
        <v>3</v>
      </c>
      <c r="B8" s="126" t="s">
        <v>87</v>
      </c>
      <c r="C8" s="126" t="s">
        <v>1</v>
      </c>
      <c r="D8" s="126" t="s">
        <v>2</v>
      </c>
      <c r="E8" s="126"/>
      <c r="F8" s="126" t="s">
        <v>0</v>
      </c>
    </row>
    <row r="9" spans="1:6" ht="56.25">
      <c r="A9" s="127"/>
      <c r="B9" s="126"/>
      <c r="C9" s="126"/>
      <c r="D9" s="112" t="s">
        <v>0</v>
      </c>
      <c r="E9" s="112" t="s">
        <v>4</v>
      </c>
      <c r="F9" s="126"/>
    </row>
    <row r="10" spans="1:6" ht="22.5" customHeight="1">
      <c r="A10" s="112">
        <v>1</v>
      </c>
      <c r="B10" s="112">
        <v>2</v>
      </c>
      <c r="C10" s="112">
        <v>3</v>
      </c>
      <c r="D10" s="112">
        <v>4</v>
      </c>
      <c r="E10" s="112">
        <v>5</v>
      </c>
      <c r="F10" s="112" t="s">
        <v>5</v>
      </c>
    </row>
    <row r="11" spans="1:6" ht="20.25">
      <c r="A11" s="34">
        <v>10000000</v>
      </c>
      <c r="B11" s="10" t="s">
        <v>6</v>
      </c>
      <c r="C11" s="48">
        <f>C12+C16+C20+C37</f>
        <v>527111.30000000005</v>
      </c>
      <c r="D11" s="48">
        <f>D37</f>
        <v>220</v>
      </c>
      <c r="E11" s="48" t="s">
        <v>36</v>
      </c>
      <c r="F11" s="23">
        <f>C11</f>
        <v>527111.30000000005</v>
      </c>
    </row>
    <row r="12" spans="1:6" ht="37.5">
      <c r="A12" s="82">
        <v>11000000</v>
      </c>
      <c r="B12" s="82" t="s">
        <v>51</v>
      </c>
      <c r="C12" s="83">
        <f>C13+C14</f>
        <v>300490.40000000002</v>
      </c>
      <c r="D12" s="83" t="s">
        <v>36</v>
      </c>
      <c r="E12" s="83" t="s">
        <v>36</v>
      </c>
      <c r="F12" s="80">
        <f>C12</f>
        <v>300490.40000000002</v>
      </c>
    </row>
    <row r="13" spans="1:6" s="35" customFormat="1" ht="20.25">
      <c r="A13" s="22">
        <v>11010000</v>
      </c>
      <c r="B13" s="22" t="s">
        <v>69</v>
      </c>
      <c r="C13" s="49">
        <f>302400+311.2+55-2575.8</f>
        <v>300190.40000000002</v>
      </c>
      <c r="D13" s="49" t="s">
        <v>36</v>
      </c>
      <c r="E13" s="49" t="s">
        <v>36</v>
      </c>
      <c r="F13" s="27">
        <f t="shared" ref="F13:F34" si="0">C13</f>
        <v>300190.40000000002</v>
      </c>
    </row>
    <row r="14" spans="1:6" ht="20.25">
      <c r="A14" s="9">
        <v>11020000</v>
      </c>
      <c r="B14" s="9" t="s">
        <v>7</v>
      </c>
      <c r="C14" s="48">
        <f>C15</f>
        <v>300</v>
      </c>
      <c r="D14" s="48" t="s">
        <v>36</v>
      </c>
      <c r="E14" s="48" t="s">
        <v>36</v>
      </c>
      <c r="F14" s="28">
        <f t="shared" si="0"/>
        <v>300</v>
      </c>
    </row>
    <row r="15" spans="1:6" ht="37.5">
      <c r="A15" s="8">
        <v>11020200</v>
      </c>
      <c r="B15" s="8" t="s">
        <v>27</v>
      </c>
      <c r="C15" s="50">
        <v>300</v>
      </c>
      <c r="D15" s="50" t="s">
        <v>36</v>
      </c>
      <c r="E15" s="50" t="s">
        <v>36</v>
      </c>
      <c r="F15" s="27">
        <f t="shared" si="0"/>
        <v>300</v>
      </c>
    </row>
    <row r="16" spans="1:6" ht="20.25">
      <c r="A16" s="47">
        <v>14000000</v>
      </c>
      <c r="B16" s="46" t="s">
        <v>49</v>
      </c>
      <c r="C16" s="52">
        <f>C17+C18+C19</f>
        <v>33361.199999999997</v>
      </c>
      <c r="D16" s="51" t="s">
        <v>36</v>
      </c>
      <c r="E16" s="51" t="s">
        <v>36</v>
      </c>
      <c r="F16" s="28">
        <f t="shared" si="0"/>
        <v>33361.199999999997</v>
      </c>
    </row>
    <row r="17" spans="1:6" ht="37.5">
      <c r="A17" s="70">
        <v>14021900</v>
      </c>
      <c r="B17" s="71" t="s">
        <v>81</v>
      </c>
      <c r="C17" s="72">
        <v>2891.2</v>
      </c>
      <c r="D17" s="51"/>
      <c r="E17" s="51"/>
      <c r="F17" s="24">
        <f t="shared" si="0"/>
        <v>2891.2</v>
      </c>
    </row>
    <row r="18" spans="1:6" ht="37.5">
      <c r="A18" s="70">
        <v>14031900</v>
      </c>
      <c r="B18" s="71" t="s">
        <v>82</v>
      </c>
      <c r="C18" s="72">
        <v>11690</v>
      </c>
      <c r="D18" s="51"/>
      <c r="E18" s="51"/>
      <c r="F18" s="24">
        <f t="shared" si="0"/>
        <v>11690</v>
      </c>
    </row>
    <row r="19" spans="1:6" ht="37.5">
      <c r="A19" s="45">
        <v>14040000</v>
      </c>
      <c r="B19" s="45" t="s">
        <v>70</v>
      </c>
      <c r="C19" s="50">
        <v>18780</v>
      </c>
      <c r="D19" s="50" t="s">
        <v>36</v>
      </c>
      <c r="E19" s="50" t="s">
        <v>36</v>
      </c>
      <c r="F19" s="24">
        <f t="shared" si="0"/>
        <v>18780</v>
      </c>
    </row>
    <row r="20" spans="1:6" s="16" customFormat="1" ht="20.25">
      <c r="A20" s="15">
        <v>18000000</v>
      </c>
      <c r="B20" s="9" t="s">
        <v>50</v>
      </c>
      <c r="C20" s="48">
        <f>C21+C36+C35</f>
        <v>193259.69999999998</v>
      </c>
      <c r="D20" s="48" t="s">
        <v>36</v>
      </c>
      <c r="E20" s="48" t="s">
        <v>36</v>
      </c>
      <c r="F20" s="28">
        <f t="shared" si="0"/>
        <v>193259.69999999998</v>
      </c>
    </row>
    <row r="21" spans="1:6" ht="20.25">
      <c r="A21" s="9">
        <v>18010000</v>
      </c>
      <c r="B21" s="9" t="s">
        <v>48</v>
      </c>
      <c r="C21" s="48">
        <f>C22+C27+C32</f>
        <v>150768.29999999999</v>
      </c>
      <c r="D21" s="48" t="s">
        <v>36</v>
      </c>
      <c r="E21" s="48" t="s">
        <v>36</v>
      </c>
      <c r="F21" s="28">
        <f t="shared" si="0"/>
        <v>150768.29999999999</v>
      </c>
    </row>
    <row r="22" spans="1:6" ht="20.25">
      <c r="A22" s="9"/>
      <c r="B22" s="15" t="s">
        <v>66</v>
      </c>
      <c r="C22" s="48">
        <f>SUM(C23:C26)</f>
        <v>8608.2999999999993</v>
      </c>
      <c r="D22" s="48"/>
      <c r="E22" s="48"/>
      <c r="F22" s="28">
        <f t="shared" si="0"/>
        <v>8608.2999999999993</v>
      </c>
    </row>
    <row r="23" spans="1:6" s="35" customFormat="1" ht="56.25">
      <c r="A23" s="8">
        <v>18010100</v>
      </c>
      <c r="B23" s="8" t="s">
        <v>54</v>
      </c>
      <c r="C23" s="50">
        <v>33.299999999999997</v>
      </c>
      <c r="D23" s="50" t="s">
        <v>36</v>
      </c>
      <c r="E23" s="50" t="s">
        <v>36</v>
      </c>
      <c r="F23" s="27">
        <f t="shared" si="0"/>
        <v>33.299999999999997</v>
      </c>
    </row>
    <row r="24" spans="1:6" s="35" customFormat="1" ht="56.25">
      <c r="A24" s="8">
        <v>18010200</v>
      </c>
      <c r="B24" s="8" t="s">
        <v>55</v>
      </c>
      <c r="C24" s="50">
        <v>260</v>
      </c>
      <c r="D24" s="50" t="s">
        <v>36</v>
      </c>
      <c r="E24" s="50" t="s">
        <v>36</v>
      </c>
      <c r="F24" s="27">
        <f t="shared" si="0"/>
        <v>260</v>
      </c>
    </row>
    <row r="25" spans="1:6" s="35" customFormat="1" ht="56.25">
      <c r="A25" s="8">
        <v>18010300</v>
      </c>
      <c r="B25" s="8" t="s">
        <v>56</v>
      </c>
      <c r="C25" s="50">
        <v>1625</v>
      </c>
      <c r="D25" s="50" t="s">
        <v>36</v>
      </c>
      <c r="E25" s="50" t="s">
        <v>36</v>
      </c>
      <c r="F25" s="27">
        <f t="shared" si="0"/>
        <v>1625</v>
      </c>
    </row>
    <row r="26" spans="1:6" s="35" customFormat="1" ht="56.25">
      <c r="A26" s="8">
        <v>18010400</v>
      </c>
      <c r="B26" s="8" t="s">
        <v>57</v>
      </c>
      <c r="C26" s="50">
        <v>6690</v>
      </c>
      <c r="D26" s="50" t="s">
        <v>36</v>
      </c>
      <c r="E26" s="50" t="s">
        <v>36</v>
      </c>
      <c r="F26" s="27">
        <f t="shared" si="0"/>
        <v>6690</v>
      </c>
    </row>
    <row r="27" spans="1:6" s="35" customFormat="1" ht="20.25">
      <c r="A27" s="8"/>
      <c r="B27" s="15" t="s">
        <v>67</v>
      </c>
      <c r="C27" s="51">
        <f>SUM(C28:C31)</f>
        <v>141710</v>
      </c>
      <c r="D27" s="51"/>
      <c r="E27" s="51"/>
      <c r="F27" s="28">
        <f>C27</f>
        <v>141710</v>
      </c>
    </row>
    <row r="28" spans="1:6" s="35" customFormat="1" ht="20.25">
      <c r="A28" s="8">
        <v>18010500</v>
      </c>
      <c r="B28" s="8" t="s">
        <v>58</v>
      </c>
      <c r="C28" s="50">
        <v>47050</v>
      </c>
      <c r="D28" s="50" t="s">
        <v>36</v>
      </c>
      <c r="E28" s="50" t="s">
        <v>36</v>
      </c>
      <c r="F28" s="27">
        <f t="shared" si="0"/>
        <v>47050</v>
      </c>
    </row>
    <row r="29" spans="1:6" s="35" customFormat="1" ht="20.25">
      <c r="A29" s="8">
        <v>18010600</v>
      </c>
      <c r="B29" s="8" t="s">
        <v>59</v>
      </c>
      <c r="C29" s="50">
        <v>84480</v>
      </c>
      <c r="D29" s="50" t="s">
        <v>36</v>
      </c>
      <c r="E29" s="50" t="s">
        <v>36</v>
      </c>
      <c r="F29" s="27">
        <f t="shared" si="0"/>
        <v>84480</v>
      </c>
    </row>
    <row r="30" spans="1:6" s="35" customFormat="1" ht="20.25">
      <c r="A30" s="8">
        <v>18010700</v>
      </c>
      <c r="B30" s="8" t="s">
        <v>60</v>
      </c>
      <c r="C30" s="50">
        <v>980</v>
      </c>
      <c r="D30" s="50" t="s">
        <v>36</v>
      </c>
      <c r="E30" s="50" t="s">
        <v>36</v>
      </c>
      <c r="F30" s="27">
        <f t="shared" si="0"/>
        <v>980</v>
      </c>
    </row>
    <row r="31" spans="1:6" s="35" customFormat="1" ht="20.25">
      <c r="A31" s="8">
        <v>18010900</v>
      </c>
      <c r="B31" s="8" t="s">
        <v>61</v>
      </c>
      <c r="C31" s="50">
        <v>9200</v>
      </c>
      <c r="D31" s="50" t="s">
        <v>36</v>
      </c>
      <c r="E31" s="50" t="s">
        <v>36</v>
      </c>
      <c r="F31" s="27">
        <f t="shared" si="0"/>
        <v>9200</v>
      </c>
    </row>
    <row r="32" spans="1:6" s="35" customFormat="1" ht="20.25">
      <c r="A32" s="8"/>
      <c r="B32" s="15" t="s">
        <v>68</v>
      </c>
      <c r="C32" s="51">
        <f>SUM(C33:C34)</f>
        <v>450</v>
      </c>
      <c r="D32" s="51"/>
      <c r="E32" s="51"/>
      <c r="F32" s="28">
        <f>C32</f>
        <v>450</v>
      </c>
    </row>
    <row r="33" spans="1:6" s="35" customFormat="1" ht="20.25">
      <c r="A33" s="8">
        <v>18011000</v>
      </c>
      <c r="B33" s="8" t="s">
        <v>62</v>
      </c>
      <c r="C33" s="50">
        <v>150</v>
      </c>
      <c r="D33" s="50" t="s">
        <v>36</v>
      </c>
      <c r="E33" s="50" t="s">
        <v>36</v>
      </c>
      <c r="F33" s="27">
        <f t="shared" si="0"/>
        <v>150</v>
      </c>
    </row>
    <row r="34" spans="1:6" s="35" customFormat="1" ht="20.25">
      <c r="A34" s="8">
        <v>18011100</v>
      </c>
      <c r="B34" s="8" t="s">
        <v>63</v>
      </c>
      <c r="C34" s="50">
        <v>300</v>
      </c>
      <c r="D34" s="50" t="s">
        <v>36</v>
      </c>
      <c r="E34" s="50" t="s">
        <v>36</v>
      </c>
      <c r="F34" s="27">
        <f t="shared" si="0"/>
        <v>300</v>
      </c>
    </row>
    <row r="35" spans="1:6" ht="20.25">
      <c r="A35" s="15">
        <v>18030000</v>
      </c>
      <c r="B35" s="15" t="s">
        <v>52</v>
      </c>
      <c r="C35" s="51">
        <v>150</v>
      </c>
      <c r="D35" s="51" t="s">
        <v>36</v>
      </c>
      <c r="E35" s="51" t="s">
        <v>36</v>
      </c>
      <c r="F35" s="28">
        <f>C35</f>
        <v>150</v>
      </c>
    </row>
    <row r="36" spans="1:6" s="16" customFormat="1" ht="20.25">
      <c r="A36" s="9">
        <v>18050000</v>
      </c>
      <c r="B36" s="9" t="s">
        <v>32</v>
      </c>
      <c r="C36" s="48">
        <v>42341.4</v>
      </c>
      <c r="D36" s="48" t="s">
        <v>36</v>
      </c>
      <c r="E36" s="48" t="str">
        <f>D36</f>
        <v>х</v>
      </c>
      <c r="F36" s="23">
        <f>C36</f>
        <v>42341.4</v>
      </c>
    </row>
    <row r="37" spans="1:6" ht="20.25">
      <c r="A37" s="15">
        <v>19000000</v>
      </c>
      <c r="B37" s="15" t="s">
        <v>33</v>
      </c>
      <c r="C37" s="51">
        <f>C38</f>
        <v>0</v>
      </c>
      <c r="D37" s="51">
        <f>D38</f>
        <v>220</v>
      </c>
      <c r="E37" s="51" t="s">
        <v>36</v>
      </c>
      <c r="F37" s="28">
        <f>C37</f>
        <v>0</v>
      </c>
    </row>
    <row r="38" spans="1:6" ht="20.25">
      <c r="A38" s="8">
        <v>19010000</v>
      </c>
      <c r="B38" s="8" t="s">
        <v>34</v>
      </c>
      <c r="C38" s="50">
        <f>190-190</f>
        <v>0</v>
      </c>
      <c r="D38" s="50">
        <v>220</v>
      </c>
      <c r="E38" s="50" t="s">
        <v>36</v>
      </c>
      <c r="F38" s="24">
        <f>C38</f>
        <v>0</v>
      </c>
    </row>
    <row r="39" spans="1:6" ht="20.25">
      <c r="A39" s="8">
        <v>19040000</v>
      </c>
      <c r="B39" s="8" t="s">
        <v>35</v>
      </c>
      <c r="C39" s="50">
        <v>0</v>
      </c>
      <c r="D39" s="50" t="s">
        <v>36</v>
      </c>
      <c r="E39" s="50" t="s">
        <v>36</v>
      </c>
      <c r="F39" s="24">
        <f>C39</f>
        <v>0</v>
      </c>
    </row>
    <row r="40" spans="1:6" ht="20.25">
      <c r="A40" s="34">
        <v>20000000</v>
      </c>
      <c r="B40" s="10" t="s">
        <v>8</v>
      </c>
      <c r="C40" s="48">
        <f>C41+C47+C54</f>
        <v>12369.8</v>
      </c>
      <c r="D40" s="48">
        <f>D54+D58</f>
        <v>20924.201000000001</v>
      </c>
      <c r="E40" s="48">
        <f>E54</f>
        <v>2000</v>
      </c>
      <c r="F40" s="23">
        <f>C40+D40</f>
        <v>33294.001000000004</v>
      </c>
    </row>
    <row r="41" spans="1:6" ht="20.25">
      <c r="A41" s="9">
        <v>21000000</v>
      </c>
      <c r="B41" s="13" t="s">
        <v>9</v>
      </c>
      <c r="C41" s="48">
        <f>C42+C43+C44+C45</f>
        <v>3655.8</v>
      </c>
      <c r="D41" s="48" t="s">
        <v>36</v>
      </c>
      <c r="E41" s="48" t="s">
        <v>36</v>
      </c>
      <c r="F41" s="28">
        <f>C41</f>
        <v>3655.8</v>
      </c>
    </row>
    <row r="42" spans="1:6" s="14" customFormat="1" ht="56.25">
      <c r="A42" s="8">
        <v>21010300</v>
      </c>
      <c r="B42" s="12" t="s">
        <v>19</v>
      </c>
      <c r="C42" s="50">
        <v>80</v>
      </c>
      <c r="D42" s="50" t="s">
        <v>36</v>
      </c>
      <c r="E42" s="50" t="s">
        <v>36</v>
      </c>
      <c r="F42" s="24">
        <f>C42</f>
        <v>80</v>
      </c>
    </row>
    <row r="43" spans="1:6" ht="37.5">
      <c r="A43" s="8">
        <v>21050000</v>
      </c>
      <c r="B43" s="8" t="s">
        <v>20</v>
      </c>
      <c r="C43" s="50">
        <v>2575.8000000000002</v>
      </c>
      <c r="D43" s="50" t="s">
        <v>36</v>
      </c>
      <c r="E43" s="50" t="s">
        <v>36</v>
      </c>
      <c r="F43" s="24">
        <f>C43</f>
        <v>2575.8000000000002</v>
      </c>
    </row>
    <row r="44" spans="1:6" ht="75">
      <c r="A44" s="8">
        <v>21080900</v>
      </c>
      <c r="B44" s="8" t="s">
        <v>22</v>
      </c>
      <c r="C44" s="50">
        <v>0</v>
      </c>
      <c r="D44" s="50" t="s">
        <v>36</v>
      </c>
      <c r="E44" s="50" t="s">
        <v>36</v>
      </c>
      <c r="F44" s="24">
        <f>C44</f>
        <v>0</v>
      </c>
    </row>
    <row r="45" spans="1:6" ht="20.25">
      <c r="A45" s="8">
        <v>21081100</v>
      </c>
      <c r="B45" s="8" t="s">
        <v>23</v>
      </c>
      <c r="C45" s="50">
        <v>1000</v>
      </c>
      <c r="D45" s="50" t="s">
        <v>36</v>
      </c>
      <c r="E45" s="50" t="s">
        <v>36</v>
      </c>
      <c r="F45" s="24">
        <f>C45</f>
        <v>1000</v>
      </c>
    </row>
    <row r="46" spans="1:6" ht="37.5">
      <c r="A46" s="8">
        <v>21110000</v>
      </c>
      <c r="B46" s="8" t="s">
        <v>21</v>
      </c>
      <c r="C46" s="50" t="s">
        <v>36</v>
      </c>
      <c r="D46" s="50">
        <v>0</v>
      </c>
      <c r="E46" s="50" t="s">
        <v>36</v>
      </c>
      <c r="F46" s="24">
        <f>D46</f>
        <v>0</v>
      </c>
    </row>
    <row r="47" spans="1:6" ht="37.5">
      <c r="A47" s="9">
        <v>22000000</v>
      </c>
      <c r="B47" s="9" t="s">
        <v>41</v>
      </c>
      <c r="C47" s="48">
        <f>C50+C52+C53+C48+C49+C51</f>
        <v>7714</v>
      </c>
      <c r="D47" s="48" t="s">
        <v>36</v>
      </c>
      <c r="E47" s="48" t="s">
        <v>36</v>
      </c>
      <c r="F47" s="23">
        <f t="shared" ref="F47:F53" si="1">C47</f>
        <v>7714</v>
      </c>
    </row>
    <row r="48" spans="1:6" s="35" customFormat="1" ht="37.5">
      <c r="A48" s="22">
        <v>22010300</v>
      </c>
      <c r="B48" s="22" t="s">
        <v>40</v>
      </c>
      <c r="C48" s="50">
        <v>160</v>
      </c>
      <c r="D48" s="50" t="s">
        <v>36</v>
      </c>
      <c r="E48" s="50" t="s">
        <v>36</v>
      </c>
      <c r="F48" s="24">
        <f t="shared" si="1"/>
        <v>160</v>
      </c>
    </row>
    <row r="49" spans="1:6" ht="20.25">
      <c r="A49" s="22">
        <v>22012500</v>
      </c>
      <c r="B49" s="22" t="s">
        <v>65</v>
      </c>
      <c r="C49" s="49">
        <v>4500</v>
      </c>
      <c r="D49" s="49" t="s">
        <v>36</v>
      </c>
      <c r="E49" s="49" t="s">
        <v>36</v>
      </c>
      <c r="F49" s="27">
        <f t="shared" si="1"/>
        <v>4500</v>
      </c>
    </row>
    <row r="50" spans="1:6" s="35" customFormat="1" ht="37.5">
      <c r="A50" s="22">
        <v>22012600</v>
      </c>
      <c r="B50" s="22" t="s">
        <v>71</v>
      </c>
      <c r="C50" s="49">
        <v>270</v>
      </c>
      <c r="D50" s="49" t="s">
        <v>36</v>
      </c>
      <c r="E50" s="49" t="s">
        <v>36</v>
      </c>
      <c r="F50" s="27">
        <f t="shared" si="1"/>
        <v>270</v>
      </c>
    </row>
    <row r="51" spans="1:6" s="35" customFormat="1" ht="93.75">
      <c r="A51" s="22">
        <v>22012900</v>
      </c>
      <c r="B51" s="66" t="s">
        <v>72</v>
      </c>
      <c r="C51" s="49">
        <v>24</v>
      </c>
      <c r="D51" s="49" t="s">
        <v>36</v>
      </c>
      <c r="E51" s="49" t="s">
        <v>36</v>
      </c>
      <c r="F51" s="27">
        <f t="shared" si="1"/>
        <v>24</v>
      </c>
    </row>
    <row r="52" spans="1:6" s="35" customFormat="1" ht="56.25">
      <c r="A52" s="22">
        <v>22080400</v>
      </c>
      <c r="B52" s="67" t="s">
        <v>53</v>
      </c>
      <c r="C52" s="49">
        <v>2730</v>
      </c>
      <c r="D52" s="49" t="s">
        <v>36</v>
      </c>
      <c r="E52" s="49" t="s">
        <v>36</v>
      </c>
      <c r="F52" s="27">
        <f t="shared" si="1"/>
        <v>2730</v>
      </c>
    </row>
    <row r="53" spans="1:6" s="35" customFormat="1" ht="20.25">
      <c r="A53" s="22">
        <v>22090000</v>
      </c>
      <c r="B53" s="22" t="s">
        <v>10</v>
      </c>
      <c r="C53" s="49">
        <v>30</v>
      </c>
      <c r="D53" s="49" t="s">
        <v>36</v>
      </c>
      <c r="E53" s="49" t="s">
        <v>36</v>
      </c>
      <c r="F53" s="27">
        <f t="shared" si="1"/>
        <v>30</v>
      </c>
    </row>
    <row r="54" spans="1:6" ht="20.25">
      <c r="A54" s="9">
        <v>24000000</v>
      </c>
      <c r="B54" s="11" t="s">
        <v>11</v>
      </c>
      <c r="C54" s="48">
        <f>C55</f>
        <v>1000</v>
      </c>
      <c r="D54" s="48">
        <f>D56+D57</f>
        <v>2359.3000000000002</v>
      </c>
      <c r="E54" s="51">
        <f>E57</f>
        <v>2000</v>
      </c>
      <c r="F54" s="23">
        <f>C54+D54</f>
        <v>3359.3</v>
      </c>
    </row>
    <row r="55" spans="1:6" ht="20.25">
      <c r="A55" s="8">
        <v>24060300</v>
      </c>
      <c r="B55" s="8" t="s">
        <v>12</v>
      </c>
      <c r="C55" s="50">
        <v>1000</v>
      </c>
      <c r="D55" s="50" t="s">
        <v>36</v>
      </c>
      <c r="E55" s="50" t="s">
        <v>36</v>
      </c>
      <c r="F55" s="24">
        <f>C55</f>
        <v>1000</v>
      </c>
    </row>
    <row r="56" spans="1:6" ht="56.25">
      <c r="A56" s="8">
        <v>24062100</v>
      </c>
      <c r="B56" s="12" t="s">
        <v>24</v>
      </c>
      <c r="C56" s="50" t="s">
        <v>36</v>
      </c>
      <c r="D56" s="50">
        <v>359.3</v>
      </c>
      <c r="E56" s="50" t="s">
        <v>36</v>
      </c>
      <c r="F56" s="24">
        <f>D56</f>
        <v>359.3</v>
      </c>
    </row>
    <row r="57" spans="1:6" ht="37.5">
      <c r="A57" s="22">
        <v>24170000</v>
      </c>
      <c r="B57" s="22" t="s">
        <v>37</v>
      </c>
      <c r="C57" s="53" t="s">
        <v>36</v>
      </c>
      <c r="D57" s="54">
        <v>2000</v>
      </c>
      <c r="E57" s="55">
        <f>D57</f>
        <v>2000</v>
      </c>
      <c r="F57" s="27">
        <f>D57</f>
        <v>2000</v>
      </c>
    </row>
    <row r="58" spans="1:6" s="16" customFormat="1" ht="20.25">
      <c r="A58" s="9">
        <v>25000000</v>
      </c>
      <c r="B58" s="9" t="s">
        <v>13</v>
      </c>
      <c r="C58" s="48" t="s">
        <v>36</v>
      </c>
      <c r="D58" s="84">
        <v>18564.901000000002</v>
      </c>
      <c r="E58" s="48" t="s">
        <v>36</v>
      </c>
      <c r="F58" s="44">
        <f>D58</f>
        <v>18564.901000000002</v>
      </c>
    </row>
    <row r="59" spans="1:6" s="16" customFormat="1" ht="20.25">
      <c r="A59" s="34">
        <v>30000000</v>
      </c>
      <c r="B59" s="9" t="s">
        <v>14</v>
      </c>
      <c r="C59" s="48">
        <f>C60</f>
        <v>0</v>
      </c>
      <c r="D59" s="48">
        <f>D60+D63</f>
        <v>4000</v>
      </c>
      <c r="E59" s="48">
        <f>E60+E63</f>
        <v>4000</v>
      </c>
      <c r="F59" s="23">
        <f>C59+D59</f>
        <v>4000</v>
      </c>
    </row>
    <row r="60" spans="1:6" s="16" customFormat="1" ht="20.25">
      <c r="A60" s="9">
        <v>31000000</v>
      </c>
      <c r="B60" s="9" t="s">
        <v>42</v>
      </c>
      <c r="C60" s="48">
        <f>C61+C62</f>
        <v>0</v>
      </c>
      <c r="D60" s="48">
        <f>D62</f>
        <v>0</v>
      </c>
      <c r="E60" s="48">
        <f>E62</f>
        <v>0</v>
      </c>
      <c r="F60" s="23">
        <f>C60+D60</f>
        <v>0</v>
      </c>
    </row>
    <row r="61" spans="1:6" ht="75">
      <c r="A61" s="8">
        <v>31010200</v>
      </c>
      <c r="B61" s="21" t="s">
        <v>25</v>
      </c>
      <c r="C61" s="50">
        <v>0</v>
      </c>
      <c r="D61" s="50" t="s">
        <v>36</v>
      </c>
      <c r="E61" s="50" t="s">
        <v>36</v>
      </c>
      <c r="F61" s="24">
        <f>C61</f>
        <v>0</v>
      </c>
    </row>
    <row r="62" spans="1:6" ht="56.25">
      <c r="A62" s="8">
        <v>31030000</v>
      </c>
      <c r="B62" s="8" t="s">
        <v>15</v>
      </c>
      <c r="C62" s="50">
        <v>0</v>
      </c>
      <c r="D62" s="50">
        <v>0</v>
      </c>
      <c r="E62" s="50">
        <f>D62</f>
        <v>0</v>
      </c>
      <c r="F62" s="24">
        <f>D62</f>
        <v>0</v>
      </c>
    </row>
    <row r="63" spans="1:6" s="16" customFormat="1" ht="20.25">
      <c r="A63" s="9">
        <v>33000000</v>
      </c>
      <c r="B63" s="9" t="s">
        <v>43</v>
      </c>
      <c r="C63" s="48" t="s">
        <v>36</v>
      </c>
      <c r="D63" s="48">
        <f>D64</f>
        <v>4000</v>
      </c>
      <c r="E63" s="48">
        <f>E64</f>
        <v>4000</v>
      </c>
      <c r="F63" s="23">
        <f>D63</f>
        <v>4000</v>
      </c>
    </row>
    <row r="64" spans="1:6" ht="20.25">
      <c r="A64" s="8">
        <v>33010000</v>
      </c>
      <c r="B64" s="8" t="s">
        <v>16</v>
      </c>
      <c r="C64" s="56" t="s">
        <v>36</v>
      </c>
      <c r="D64" s="50">
        <v>4000</v>
      </c>
      <c r="E64" s="50">
        <f>D64</f>
        <v>4000</v>
      </c>
      <c r="F64" s="24">
        <f>D64</f>
        <v>4000</v>
      </c>
    </row>
    <row r="65" spans="1:8" s="16" customFormat="1" ht="20.25">
      <c r="A65" s="37">
        <v>50000000</v>
      </c>
      <c r="B65" s="36" t="s">
        <v>44</v>
      </c>
      <c r="C65" s="61" t="s">
        <v>36</v>
      </c>
      <c r="D65" s="62">
        <f>D66</f>
        <v>0</v>
      </c>
      <c r="E65" s="61" t="s">
        <v>36</v>
      </c>
      <c r="F65" s="26">
        <f>D65</f>
        <v>0</v>
      </c>
    </row>
    <row r="66" spans="1:8" ht="56.25">
      <c r="A66" s="22">
        <v>50110000</v>
      </c>
      <c r="B66" s="22" t="s">
        <v>17</v>
      </c>
      <c r="C66" s="63" t="s">
        <v>36</v>
      </c>
      <c r="D66" s="54">
        <v>0</v>
      </c>
      <c r="E66" s="64" t="s">
        <v>36</v>
      </c>
      <c r="F66" s="27">
        <f>D66</f>
        <v>0</v>
      </c>
    </row>
    <row r="67" spans="1:8" s="16" customFormat="1" ht="20.25">
      <c r="A67" s="15"/>
      <c r="B67" s="15" t="s">
        <v>74</v>
      </c>
      <c r="C67" s="68">
        <f>C11+C40+C59</f>
        <v>539481.10000000009</v>
      </c>
      <c r="D67" s="68">
        <f>D11+D40+D59+D65</f>
        <v>25144.201000000001</v>
      </c>
      <c r="E67" s="68">
        <f>E40+E59</f>
        <v>6000</v>
      </c>
      <c r="F67" s="28">
        <f>C67+D67</f>
        <v>564625.30100000009</v>
      </c>
    </row>
    <row r="68" spans="1:8" ht="20.25">
      <c r="A68" s="34">
        <v>40000000</v>
      </c>
      <c r="B68" s="10" t="s">
        <v>45</v>
      </c>
      <c r="C68" s="57">
        <f>C69</f>
        <v>251670.7</v>
      </c>
      <c r="D68" s="58">
        <f>D69</f>
        <v>0</v>
      </c>
      <c r="E68" s="58">
        <f>E69</f>
        <v>0</v>
      </c>
      <c r="F68" s="32">
        <f>C68+D68</f>
        <v>251670.7</v>
      </c>
    </row>
    <row r="69" spans="1:8" ht="18.75">
      <c r="A69" s="9">
        <v>41000000</v>
      </c>
      <c r="B69" s="9" t="s">
        <v>28</v>
      </c>
      <c r="C69" s="57">
        <f>C72+C70</f>
        <v>251670.7</v>
      </c>
      <c r="D69" s="57">
        <f>D72</f>
        <v>0</v>
      </c>
      <c r="E69" s="58">
        <f>E72</f>
        <v>0</v>
      </c>
      <c r="F69" s="32">
        <f>C69+D69</f>
        <v>251670.7</v>
      </c>
    </row>
    <row r="70" spans="1:8" ht="18.75">
      <c r="A70" s="42">
        <v>41020000</v>
      </c>
      <c r="B70" s="42" t="s">
        <v>46</v>
      </c>
      <c r="C70" s="58">
        <f>C71</f>
        <v>0</v>
      </c>
      <c r="D70" s="58" t="s">
        <v>36</v>
      </c>
      <c r="E70" s="58" t="s">
        <v>36</v>
      </c>
      <c r="F70" s="32">
        <f>C70</f>
        <v>0</v>
      </c>
    </row>
    <row r="71" spans="1:8" ht="56.25">
      <c r="A71" s="42">
        <v>41021200</v>
      </c>
      <c r="B71" s="43" t="s">
        <v>47</v>
      </c>
      <c r="C71" s="59"/>
      <c r="D71" s="59" t="s">
        <v>36</v>
      </c>
      <c r="E71" s="59" t="s">
        <v>36</v>
      </c>
      <c r="F71" s="33">
        <f>C71</f>
        <v>0</v>
      </c>
    </row>
    <row r="72" spans="1:8" ht="18.75">
      <c r="A72" s="31">
        <v>41030000</v>
      </c>
      <c r="B72" s="31" t="s">
        <v>29</v>
      </c>
      <c r="C72" s="58">
        <f>C74+C75+C77+C78+C79+C80+C81+C82+C83+C84+C85+C86</f>
        <v>251670.7</v>
      </c>
      <c r="D72" s="58">
        <f>D87</f>
        <v>0</v>
      </c>
      <c r="E72" s="58">
        <f>E87</f>
        <v>0</v>
      </c>
      <c r="F72" s="32">
        <f>C72+D72</f>
        <v>251670.7</v>
      </c>
    </row>
    <row r="73" spans="1:8" ht="18.75">
      <c r="A73" s="12">
        <v>41030400</v>
      </c>
      <c r="B73" s="30" t="s">
        <v>39</v>
      </c>
      <c r="C73" s="60" t="s">
        <v>36</v>
      </c>
      <c r="D73" s="60"/>
      <c r="E73" s="60"/>
      <c r="F73" s="33">
        <f>D73</f>
        <v>0</v>
      </c>
    </row>
    <row r="74" spans="1:8" ht="93.75">
      <c r="A74" s="18">
        <v>41030600</v>
      </c>
      <c r="B74" s="18" t="s">
        <v>79</v>
      </c>
      <c r="C74" s="60">
        <f>72800-72800</f>
        <v>0</v>
      </c>
      <c r="D74" s="60" t="s">
        <v>36</v>
      </c>
      <c r="E74" s="60" t="s">
        <v>36</v>
      </c>
      <c r="F74" s="33">
        <f t="shared" ref="F74:F88" si="2">C74</f>
        <v>0</v>
      </c>
      <c r="H74" s="74">
        <f>C74+C75+C77</f>
        <v>0</v>
      </c>
    </row>
    <row r="75" spans="1:8" ht="93.75">
      <c r="A75" s="12">
        <v>41030800</v>
      </c>
      <c r="B75" s="25" t="s">
        <v>30</v>
      </c>
      <c r="C75" s="60">
        <f>37437.7-37437.7</f>
        <v>0</v>
      </c>
      <c r="D75" s="60" t="s">
        <v>36</v>
      </c>
      <c r="E75" s="60" t="s">
        <v>36</v>
      </c>
      <c r="F75" s="33">
        <f t="shared" si="2"/>
        <v>0</v>
      </c>
      <c r="H75" s="74"/>
    </row>
    <row r="76" spans="1:8" ht="150">
      <c r="A76" s="112">
        <v>41030900</v>
      </c>
      <c r="B76" s="29" t="s">
        <v>38</v>
      </c>
      <c r="C76" s="60">
        <v>0</v>
      </c>
      <c r="D76" s="60" t="s">
        <v>36</v>
      </c>
      <c r="E76" s="60" t="s">
        <v>36</v>
      </c>
      <c r="F76" s="33">
        <f t="shared" si="2"/>
        <v>0</v>
      </c>
    </row>
    <row r="77" spans="1:8" ht="56.25">
      <c r="A77" s="12">
        <v>41031000</v>
      </c>
      <c r="B77" s="8" t="s">
        <v>31</v>
      </c>
      <c r="C77" s="60">
        <f>255-255</f>
        <v>0</v>
      </c>
      <c r="D77" s="60" t="s">
        <v>36</v>
      </c>
      <c r="E77" s="60" t="s">
        <v>36</v>
      </c>
      <c r="F77" s="33">
        <f t="shared" si="2"/>
        <v>0</v>
      </c>
    </row>
    <row r="78" spans="1:8" ht="56.25">
      <c r="A78" s="114">
        <v>41033600</v>
      </c>
      <c r="B78" s="18" t="s">
        <v>80</v>
      </c>
      <c r="C78" s="60">
        <f>1647.3-1647.3</f>
        <v>0</v>
      </c>
      <c r="D78" s="60"/>
      <c r="E78" s="60"/>
      <c r="F78" s="33"/>
    </row>
    <row r="79" spans="1:8" ht="37.5">
      <c r="A79" s="18"/>
      <c r="B79" s="18" t="s">
        <v>86</v>
      </c>
      <c r="C79" s="60">
        <f>1676.2-1676.2</f>
        <v>0</v>
      </c>
      <c r="D79" s="60"/>
      <c r="E79" s="60"/>
      <c r="F79" s="33">
        <f t="shared" si="2"/>
        <v>0</v>
      </c>
    </row>
    <row r="80" spans="1:8" ht="18.75">
      <c r="A80" s="18">
        <v>41033900</v>
      </c>
      <c r="B80" s="18" t="s">
        <v>64</v>
      </c>
      <c r="C80" s="60">
        <v>79568.7</v>
      </c>
      <c r="D80" s="60" t="s">
        <v>36</v>
      </c>
      <c r="E80" s="60" t="s">
        <v>36</v>
      </c>
      <c r="F80" s="33">
        <f t="shared" ref="F80" si="3">C80</f>
        <v>79568.7</v>
      </c>
    </row>
    <row r="81" spans="1:50" ht="18.75">
      <c r="A81" s="12">
        <v>41034200</v>
      </c>
      <c r="B81" s="30" t="s">
        <v>73</v>
      </c>
      <c r="C81" s="60">
        <v>58285.8</v>
      </c>
      <c r="D81" s="60"/>
      <c r="E81" s="60"/>
      <c r="F81" s="33">
        <f>C81</f>
        <v>58285.8</v>
      </c>
    </row>
    <row r="82" spans="1:50" ht="131.25">
      <c r="A82" s="114">
        <v>41050100</v>
      </c>
      <c r="B82" s="115" t="s">
        <v>91</v>
      </c>
      <c r="C82" s="60">
        <v>37437.699999999997</v>
      </c>
      <c r="D82" s="60"/>
      <c r="E82" s="60"/>
      <c r="F82" s="33">
        <f t="shared" ref="F82:F85" si="4">C82</f>
        <v>37437.699999999997</v>
      </c>
    </row>
    <row r="83" spans="1:50" ht="75">
      <c r="A83" s="114">
        <v>41050200</v>
      </c>
      <c r="B83" s="115" t="s">
        <v>92</v>
      </c>
      <c r="C83" s="60">
        <v>255</v>
      </c>
      <c r="D83" s="60"/>
      <c r="E83" s="60"/>
      <c r="F83" s="33">
        <f t="shared" si="4"/>
        <v>255</v>
      </c>
    </row>
    <row r="84" spans="1:50" ht="206.25">
      <c r="A84" s="114">
        <v>41050300</v>
      </c>
      <c r="B84" s="115" t="s">
        <v>93</v>
      </c>
      <c r="C84" s="60">
        <v>72800</v>
      </c>
      <c r="D84" s="60"/>
      <c r="E84" s="60"/>
      <c r="F84" s="33">
        <f t="shared" si="4"/>
        <v>72800</v>
      </c>
    </row>
    <row r="85" spans="1:50" ht="56.25">
      <c r="A85" s="114">
        <v>41051500</v>
      </c>
      <c r="B85" s="115" t="s">
        <v>94</v>
      </c>
      <c r="C85" s="60">
        <v>1676.2</v>
      </c>
      <c r="D85" s="60"/>
      <c r="E85" s="60"/>
      <c r="F85" s="33">
        <f t="shared" si="4"/>
        <v>1676.2</v>
      </c>
    </row>
    <row r="86" spans="1:50" ht="56.25">
      <c r="A86" s="18">
        <v>41052000</v>
      </c>
      <c r="B86" s="18" t="s">
        <v>100</v>
      </c>
      <c r="C86" s="60">
        <v>1647.3</v>
      </c>
      <c r="D86" s="60"/>
      <c r="E86" s="60"/>
      <c r="F86" s="33">
        <f t="shared" si="2"/>
        <v>1647.3</v>
      </c>
    </row>
    <row r="87" spans="1:50" ht="18.75">
      <c r="A87" s="18"/>
      <c r="B87" s="18"/>
      <c r="C87" s="60"/>
      <c r="D87" s="60"/>
      <c r="E87" s="60"/>
      <c r="F87" s="33">
        <f>D87</f>
        <v>0</v>
      </c>
    </row>
    <row r="88" spans="1:50" ht="18.75">
      <c r="A88" s="12"/>
      <c r="B88" s="30"/>
      <c r="C88" s="60"/>
      <c r="D88" s="60" t="s">
        <v>36</v>
      </c>
      <c r="E88" s="60" t="s">
        <v>36</v>
      </c>
      <c r="F88" s="33">
        <f t="shared" si="2"/>
        <v>0</v>
      </c>
    </row>
    <row r="89" spans="1:50" s="41" customFormat="1" ht="20.25">
      <c r="A89" s="38"/>
      <c r="B89" s="39" t="s">
        <v>75</v>
      </c>
      <c r="C89" s="65">
        <f>C67+C68</f>
        <v>791151.8</v>
      </c>
      <c r="D89" s="65">
        <f t="shared" ref="D89" si="5">D67+D68</f>
        <v>25144.201000000001</v>
      </c>
      <c r="E89" s="65">
        <f>E67+E68</f>
        <v>6000</v>
      </c>
      <c r="F89" s="40">
        <f>C89+D89</f>
        <v>816296.00100000005</v>
      </c>
    </row>
    <row r="90" spans="1:50" s="79" customFormat="1" ht="18.75">
      <c r="A90" s="75"/>
      <c r="B90" s="76" t="s">
        <v>85</v>
      </c>
      <c r="C90" s="77"/>
      <c r="D90" s="78"/>
      <c r="E90" s="78"/>
      <c r="F90" s="85">
        <v>46284</v>
      </c>
    </row>
    <row r="91" spans="1:50" s="20" customFormat="1" ht="18.75">
      <c r="B91" s="20" t="s">
        <v>83</v>
      </c>
      <c r="C91" s="73"/>
      <c r="F91" s="73">
        <f>F89-F90</f>
        <v>770012.00100000005</v>
      </c>
    </row>
    <row r="92" spans="1:50" s="20" customFormat="1" ht="18.75">
      <c r="C92" s="73"/>
      <c r="F92" s="73"/>
    </row>
    <row r="93" spans="1:50" s="88" customFormat="1" ht="15.75">
      <c r="A93" s="86"/>
      <c r="B93" s="87" t="s">
        <v>76</v>
      </c>
      <c r="C93" s="87"/>
      <c r="D93" s="87"/>
      <c r="E93" s="87" t="s">
        <v>26</v>
      </c>
      <c r="F93" s="87"/>
    </row>
    <row r="94" spans="1:50" s="6" customFormat="1" ht="18.75">
      <c r="A94" s="19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</row>
    <row r="95" spans="1:50" ht="15.75">
      <c r="A95" s="4"/>
      <c r="B95" s="5"/>
      <c r="C95" s="5"/>
      <c r="D95" s="5"/>
      <c r="E95" s="5"/>
      <c r="F95" s="5"/>
    </row>
    <row r="96" spans="1:50" ht="15.75">
      <c r="A96" s="4"/>
      <c r="B96" s="5"/>
      <c r="C96" s="5"/>
      <c r="D96" s="5"/>
      <c r="E96" s="5"/>
      <c r="F96" s="5"/>
    </row>
    <row r="97" spans="1:6" ht="15.75">
      <c r="A97" s="4"/>
      <c r="B97" s="5"/>
      <c r="C97" s="5"/>
      <c r="D97" s="5"/>
      <c r="E97" s="5"/>
      <c r="F97" s="5"/>
    </row>
    <row r="98" spans="1:6" ht="15.75">
      <c r="A98" s="4"/>
      <c r="B98" s="5"/>
      <c r="C98" s="5"/>
      <c r="D98" s="5"/>
      <c r="E98" s="5"/>
      <c r="F98" s="5"/>
    </row>
    <row r="99" spans="1:6" ht="15.75">
      <c r="A99" s="4"/>
      <c r="B99" s="5"/>
      <c r="C99" s="5"/>
      <c r="D99" s="5"/>
      <c r="E99" s="5"/>
      <c r="F99" s="5"/>
    </row>
    <row r="100" spans="1:6" ht="15.75">
      <c r="A100" s="4"/>
      <c r="B100" s="5"/>
      <c r="C100" s="5"/>
      <c r="D100" s="5"/>
      <c r="E100" s="5"/>
      <c r="F100" s="5"/>
    </row>
    <row r="101" spans="1:6" ht="15.75">
      <c r="A101" s="4"/>
      <c r="B101" s="5"/>
      <c r="C101" s="5"/>
      <c r="D101" s="5"/>
      <c r="E101" s="5"/>
      <c r="F101" s="5"/>
    </row>
    <row r="102" spans="1:6" ht="13.5">
      <c r="A102" s="3"/>
    </row>
    <row r="106" spans="1:6">
      <c r="A106" s="1"/>
    </row>
  </sheetData>
  <mergeCells count="9">
    <mergeCell ref="A1:B1"/>
    <mergeCell ref="D1:F1"/>
    <mergeCell ref="D2:F2"/>
    <mergeCell ref="A6:F6"/>
    <mergeCell ref="A8:A9"/>
    <mergeCell ref="B8:B9"/>
    <mergeCell ref="C8:C9"/>
    <mergeCell ref="D8:E8"/>
    <mergeCell ref="F8:F9"/>
  </mergeCells>
  <hyperlinks>
    <hyperlink ref="A106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47" fitToHeight="2" orientation="portrait" r:id="rId1"/>
  <headerFooter alignWithMargins="0"/>
  <rowBreaks count="1" manualBreakCount="1">
    <brk id="5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110"/>
  <sheetViews>
    <sheetView tabSelected="1" view="pageBreakPreview" topLeftCell="A81" zoomScale="75" zoomScaleSheetLayoutView="75" workbookViewId="0">
      <selection activeCell="D3" sqref="D3"/>
    </sheetView>
  </sheetViews>
  <sheetFormatPr defaultRowHeight="12.75"/>
  <cols>
    <col min="1" max="1" width="13.140625" customWidth="1"/>
    <col min="2" max="2" width="67.42578125" customWidth="1"/>
    <col min="3" max="3" width="18.42578125" customWidth="1"/>
    <col min="4" max="4" width="14.85546875" customWidth="1"/>
    <col min="5" max="5" width="16.42578125" customWidth="1"/>
    <col min="6" max="6" width="18.5703125" customWidth="1"/>
    <col min="8" max="8" width="13.85546875" customWidth="1"/>
  </cols>
  <sheetData>
    <row r="1" spans="1:6" ht="20.25">
      <c r="A1" s="128"/>
      <c r="B1" s="128"/>
      <c r="D1" s="122" t="s">
        <v>78</v>
      </c>
      <c r="E1" s="123"/>
      <c r="F1" s="123"/>
    </row>
    <row r="2" spans="1:6" ht="30" customHeight="1">
      <c r="A2" s="2"/>
      <c r="D2" s="129" t="s">
        <v>110</v>
      </c>
      <c r="E2" s="129"/>
      <c r="F2" s="129"/>
    </row>
    <row r="3" spans="1:6">
      <c r="A3" s="2"/>
      <c r="D3" s="121" t="s">
        <v>107</v>
      </c>
      <c r="E3" s="17"/>
    </row>
    <row r="4" spans="1:6">
      <c r="A4" s="2"/>
      <c r="D4" s="113"/>
      <c r="E4" s="17"/>
    </row>
    <row r="5" spans="1:6" ht="20.25">
      <c r="A5" s="125" t="s">
        <v>96</v>
      </c>
      <c r="B5" s="125"/>
      <c r="C5" s="125"/>
      <c r="D5" s="125"/>
      <c r="E5" s="125"/>
      <c r="F5" s="125"/>
    </row>
    <row r="6" spans="1:6" ht="18.75">
      <c r="A6" s="7"/>
      <c r="B6" s="6"/>
      <c r="C6" s="6"/>
      <c r="D6" s="6"/>
      <c r="E6" s="6"/>
      <c r="F6" s="7" t="s">
        <v>18</v>
      </c>
    </row>
    <row r="7" spans="1:6" ht="18.75">
      <c r="A7" s="126" t="s">
        <v>3</v>
      </c>
      <c r="B7" s="126" t="s">
        <v>87</v>
      </c>
      <c r="C7" s="126" t="s">
        <v>1</v>
      </c>
      <c r="D7" s="126" t="s">
        <v>2</v>
      </c>
      <c r="E7" s="126"/>
      <c r="F7" s="126" t="s">
        <v>0</v>
      </c>
    </row>
    <row r="8" spans="1:6" ht="56.25">
      <c r="A8" s="127"/>
      <c r="B8" s="126"/>
      <c r="C8" s="126"/>
      <c r="D8" s="116" t="s">
        <v>0</v>
      </c>
      <c r="E8" s="116" t="s">
        <v>4</v>
      </c>
      <c r="F8" s="126"/>
    </row>
    <row r="9" spans="1:6" ht="22.5" customHeight="1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 t="s">
        <v>5</v>
      </c>
    </row>
    <row r="10" spans="1:6" ht="20.25">
      <c r="A10" s="34">
        <v>10000000</v>
      </c>
      <c r="B10" s="10" t="s">
        <v>6</v>
      </c>
      <c r="C10" s="48">
        <f>C11+C15+C19+C36</f>
        <v>13000</v>
      </c>
      <c r="D10" s="48">
        <f>D36</f>
        <v>0</v>
      </c>
      <c r="E10" s="48" t="s">
        <v>36</v>
      </c>
      <c r="F10" s="23">
        <f>C10</f>
        <v>13000</v>
      </c>
    </row>
    <row r="11" spans="1:6" ht="44.25" customHeight="1">
      <c r="A11" s="82">
        <v>11000000</v>
      </c>
      <c r="B11" s="82" t="s">
        <v>51</v>
      </c>
      <c r="C11" s="83">
        <f>C12+C13</f>
        <v>3000</v>
      </c>
      <c r="D11" s="83" t="s">
        <v>36</v>
      </c>
      <c r="E11" s="83" t="s">
        <v>36</v>
      </c>
      <c r="F11" s="80">
        <f>C11</f>
        <v>3000</v>
      </c>
    </row>
    <row r="12" spans="1:6" s="35" customFormat="1" ht="20.25">
      <c r="A12" s="22">
        <v>11010000</v>
      </c>
      <c r="B12" s="22" t="s">
        <v>69</v>
      </c>
      <c r="C12" s="49">
        <v>3000</v>
      </c>
      <c r="D12" s="49" t="s">
        <v>36</v>
      </c>
      <c r="E12" s="49" t="s">
        <v>36</v>
      </c>
      <c r="F12" s="27">
        <f t="shared" ref="F12:F33" si="0">C12</f>
        <v>3000</v>
      </c>
    </row>
    <row r="13" spans="1:6" ht="20.25" hidden="1">
      <c r="A13" s="9">
        <v>11020000</v>
      </c>
      <c r="B13" s="9" t="s">
        <v>7</v>
      </c>
      <c r="C13" s="48">
        <f>C14</f>
        <v>0</v>
      </c>
      <c r="D13" s="48" t="s">
        <v>36</v>
      </c>
      <c r="E13" s="48" t="s">
        <v>36</v>
      </c>
      <c r="F13" s="28">
        <f t="shared" si="0"/>
        <v>0</v>
      </c>
    </row>
    <row r="14" spans="1:6" ht="37.5" hidden="1">
      <c r="A14" s="8">
        <v>11020200</v>
      </c>
      <c r="B14" s="8" t="s">
        <v>27</v>
      </c>
      <c r="C14" s="50"/>
      <c r="D14" s="50" t="s">
        <v>36</v>
      </c>
      <c r="E14" s="50" t="s">
        <v>36</v>
      </c>
      <c r="F14" s="27">
        <f t="shared" si="0"/>
        <v>0</v>
      </c>
    </row>
    <row r="15" spans="1:6" ht="20.25" hidden="1">
      <c r="A15" s="47">
        <v>14000000</v>
      </c>
      <c r="B15" s="46" t="s">
        <v>49</v>
      </c>
      <c r="C15" s="52">
        <f>C16+C17+C18</f>
        <v>0</v>
      </c>
      <c r="D15" s="51" t="s">
        <v>36</v>
      </c>
      <c r="E15" s="51" t="s">
        <v>36</v>
      </c>
      <c r="F15" s="28">
        <f t="shared" si="0"/>
        <v>0</v>
      </c>
    </row>
    <row r="16" spans="1:6" ht="37.5" hidden="1">
      <c r="A16" s="70">
        <v>14021900</v>
      </c>
      <c r="B16" s="71" t="s">
        <v>81</v>
      </c>
      <c r="C16" s="72"/>
      <c r="D16" s="51"/>
      <c r="E16" s="51"/>
      <c r="F16" s="24">
        <f t="shared" si="0"/>
        <v>0</v>
      </c>
    </row>
    <row r="17" spans="1:6" ht="37.5" hidden="1">
      <c r="A17" s="70">
        <v>14031900</v>
      </c>
      <c r="B17" s="71" t="s">
        <v>82</v>
      </c>
      <c r="C17" s="72"/>
      <c r="D17" s="51"/>
      <c r="E17" s="51"/>
      <c r="F17" s="24">
        <f t="shared" si="0"/>
        <v>0</v>
      </c>
    </row>
    <row r="18" spans="1:6" ht="56.25" hidden="1">
      <c r="A18" s="45">
        <v>14040000</v>
      </c>
      <c r="B18" s="45" t="s">
        <v>70</v>
      </c>
      <c r="C18" s="50"/>
      <c r="D18" s="50" t="s">
        <v>36</v>
      </c>
      <c r="E18" s="50" t="s">
        <v>36</v>
      </c>
      <c r="F18" s="24">
        <f t="shared" si="0"/>
        <v>0</v>
      </c>
    </row>
    <row r="19" spans="1:6" s="16" customFormat="1" ht="20.25">
      <c r="A19" s="15">
        <v>18000000</v>
      </c>
      <c r="B19" s="9" t="s">
        <v>50</v>
      </c>
      <c r="C19" s="48">
        <f>C20+C35+C34</f>
        <v>10000</v>
      </c>
      <c r="D19" s="48" t="s">
        <v>36</v>
      </c>
      <c r="E19" s="48" t="s">
        <v>36</v>
      </c>
      <c r="F19" s="28">
        <f t="shared" si="0"/>
        <v>10000</v>
      </c>
    </row>
    <row r="20" spans="1:6" ht="20.25">
      <c r="A20" s="9">
        <v>18010000</v>
      </c>
      <c r="B20" s="9" t="s">
        <v>48</v>
      </c>
      <c r="C20" s="48">
        <f>C21+C26+C31</f>
        <v>10000</v>
      </c>
      <c r="D20" s="48" t="s">
        <v>36</v>
      </c>
      <c r="E20" s="48" t="s">
        <v>36</v>
      </c>
      <c r="F20" s="28">
        <f t="shared" si="0"/>
        <v>10000</v>
      </c>
    </row>
    <row r="21" spans="1:6" ht="37.5" hidden="1">
      <c r="A21" s="9"/>
      <c r="B21" s="15" t="s">
        <v>66</v>
      </c>
      <c r="C21" s="48">
        <f>SUM(C22:C25)</f>
        <v>0</v>
      </c>
      <c r="D21" s="48"/>
      <c r="E21" s="48"/>
      <c r="F21" s="28">
        <f t="shared" si="0"/>
        <v>0</v>
      </c>
    </row>
    <row r="22" spans="1:6" s="35" customFormat="1" ht="56.25" hidden="1">
      <c r="A22" s="8">
        <v>18010100</v>
      </c>
      <c r="B22" s="8" t="s">
        <v>54</v>
      </c>
      <c r="C22" s="50"/>
      <c r="D22" s="50" t="s">
        <v>36</v>
      </c>
      <c r="E22" s="50" t="s">
        <v>36</v>
      </c>
      <c r="F22" s="27">
        <f t="shared" si="0"/>
        <v>0</v>
      </c>
    </row>
    <row r="23" spans="1:6" s="35" customFormat="1" ht="56.25" hidden="1">
      <c r="A23" s="8">
        <v>18010200</v>
      </c>
      <c r="B23" s="8" t="s">
        <v>55</v>
      </c>
      <c r="C23" s="50"/>
      <c r="D23" s="50" t="s">
        <v>36</v>
      </c>
      <c r="E23" s="50" t="s">
        <v>36</v>
      </c>
      <c r="F23" s="27">
        <f t="shared" si="0"/>
        <v>0</v>
      </c>
    </row>
    <row r="24" spans="1:6" s="35" customFormat="1" ht="56.25" hidden="1">
      <c r="A24" s="8">
        <v>18010300</v>
      </c>
      <c r="B24" s="8" t="s">
        <v>56</v>
      </c>
      <c r="C24" s="50"/>
      <c r="D24" s="50" t="s">
        <v>36</v>
      </c>
      <c r="E24" s="50" t="s">
        <v>36</v>
      </c>
      <c r="F24" s="27">
        <f t="shared" si="0"/>
        <v>0</v>
      </c>
    </row>
    <row r="25" spans="1:6" s="35" customFormat="1" ht="56.25" hidden="1">
      <c r="A25" s="8">
        <v>18010400</v>
      </c>
      <c r="B25" s="8" t="s">
        <v>57</v>
      </c>
      <c r="C25" s="50"/>
      <c r="D25" s="50" t="s">
        <v>36</v>
      </c>
      <c r="E25" s="50" t="s">
        <v>36</v>
      </c>
      <c r="F25" s="27">
        <f t="shared" si="0"/>
        <v>0</v>
      </c>
    </row>
    <row r="26" spans="1:6" s="35" customFormat="1" ht="20.25">
      <c r="A26" s="8"/>
      <c r="B26" s="15" t="s">
        <v>67</v>
      </c>
      <c r="C26" s="51">
        <f>SUM(C27:C30)</f>
        <v>10000</v>
      </c>
      <c r="D26" s="51"/>
      <c r="E26" s="51"/>
      <c r="F26" s="28">
        <f>C26</f>
        <v>10000</v>
      </c>
    </row>
    <row r="27" spans="1:6" s="35" customFormat="1" ht="20.25">
      <c r="A27" s="8">
        <v>18010500</v>
      </c>
      <c r="B27" s="8" t="s">
        <v>58</v>
      </c>
      <c r="C27" s="50">
        <v>15000</v>
      </c>
      <c r="D27" s="50" t="s">
        <v>36</v>
      </c>
      <c r="E27" s="50" t="s">
        <v>36</v>
      </c>
      <c r="F27" s="27">
        <f t="shared" si="0"/>
        <v>15000</v>
      </c>
    </row>
    <row r="28" spans="1:6" s="35" customFormat="1" ht="20.25">
      <c r="A28" s="8">
        <v>18010600</v>
      </c>
      <c r="B28" s="8" t="s">
        <v>59</v>
      </c>
      <c r="C28" s="50">
        <v>-5000</v>
      </c>
      <c r="D28" s="50" t="s">
        <v>36</v>
      </c>
      <c r="E28" s="50" t="s">
        <v>36</v>
      </c>
      <c r="F28" s="27">
        <f t="shared" si="0"/>
        <v>-5000</v>
      </c>
    </row>
    <row r="29" spans="1:6" s="35" customFormat="1" ht="20.25" hidden="1">
      <c r="A29" s="8">
        <v>18010700</v>
      </c>
      <c r="B29" s="8" t="s">
        <v>60</v>
      </c>
      <c r="C29" s="50"/>
      <c r="D29" s="50" t="s">
        <v>36</v>
      </c>
      <c r="E29" s="50" t="s">
        <v>36</v>
      </c>
      <c r="F29" s="27">
        <f t="shared" si="0"/>
        <v>0</v>
      </c>
    </row>
    <row r="30" spans="1:6" s="35" customFormat="1" ht="20.25" hidden="1">
      <c r="A30" s="8">
        <v>18010900</v>
      </c>
      <c r="B30" s="8" t="s">
        <v>61</v>
      </c>
      <c r="C30" s="50"/>
      <c r="D30" s="50" t="s">
        <v>36</v>
      </c>
      <c r="E30" s="50" t="s">
        <v>36</v>
      </c>
      <c r="F30" s="27">
        <f t="shared" si="0"/>
        <v>0</v>
      </c>
    </row>
    <row r="31" spans="1:6" s="35" customFormat="1" ht="20.25" hidden="1">
      <c r="A31" s="8"/>
      <c r="B31" s="15" t="s">
        <v>68</v>
      </c>
      <c r="C31" s="51">
        <f>SUM(C32:C33)</f>
        <v>0</v>
      </c>
      <c r="D31" s="51"/>
      <c r="E31" s="51"/>
      <c r="F31" s="28">
        <f>C31</f>
        <v>0</v>
      </c>
    </row>
    <row r="32" spans="1:6" s="35" customFormat="1" ht="20.25" hidden="1">
      <c r="A32" s="8">
        <v>18011000</v>
      </c>
      <c r="B32" s="8" t="s">
        <v>62</v>
      </c>
      <c r="C32" s="50"/>
      <c r="D32" s="50" t="s">
        <v>36</v>
      </c>
      <c r="E32" s="50" t="s">
        <v>36</v>
      </c>
      <c r="F32" s="27">
        <f t="shared" si="0"/>
        <v>0</v>
      </c>
    </row>
    <row r="33" spans="1:6" s="35" customFormat="1" ht="20.25" hidden="1">
      <c r="A33" s="8">
        <v>18011100</v>
      </c>
      <c r="B33" s="8" t="s">
        <v>63</v>
      </c>
      <c r="C33" s="50"/>
      <c r="D33" s="50" t="s">
        <v>36</v>
      </c>
      <c r="E33" s="50" t="s">
        <v>36</v>
      </c>
      <c r="F33" s="27">
        <f t="shared" si="0"/>
        <v>0</v>
      </c>
    </row>
    <row r="34" spans="1:6" ht="20.25" hidden="1">
      <c r="A34" s="15">
        <v>18030000</v>
      </c>
      <c r="B34" s="15" t="s">
        <v>52</v>
      </c>
      <c r="C34" s="51"/>
      <c r="D34" s="51" t="s">
        <v>36</v>
      </c>
      <c r="E34" s="51" t="s">
        <v>36</v>
      </c>
      <c r="F34" s="28">
        <f>C34</f>
        <v>0</v>
      </c>
    </row>
    <row r="35" spans="1:6" s="16" customFormat="1" ht="20.25" hidden="1">
      <c r="A35" s="9">
        <v>18050000</v>
      </c>
      <c r="B35" s="9" t="s">
        <v>32</v>
      </c>
      <c r="C35" s="48"/>
      <c r="D35" s="48" t="s">
        <v>36</v>
      </c>
      <c r="E35" s="48" t="str">
        <f>D35</f>
        <v>х</v>
      </c>
      <c r="F35" s="23">
        <f>C35</f>
        <v>0</v>
      </c>
    </row>
    <row r="36" spans="1:6" ht="20.25" hidden="1">
      <c r="A36" s="15">
        <v>19000000</v>
      </c>
      <c r="B36" s="15" t="s">
        <v>33</v>
      </c>
      <c r="C36" s="51">
        <f>C37</f>
        <v>0</v>
      </c>
      <c r="D36" s="51">
        <f>D37</f>
        <v>0</v>
      </c>
      <c r="E36" s="51" t="s">
        <v>36</v>
      </c>
      <c r="F36" s="28">
        <f>C36</f>
        <v>0</v>
      </c>
    </row>
    <row r="37" spans="1:6" ht="20.25" hidden="1">
      <c r="A37" s="8">
        <v>19010000</v>
      </c>
      <c r="B37" s="8" t="s">
        <v>34</v>
      </c>
      <c r="C37" s="50"/>
      <c r="D37" s="50"/>
      <c r="E37" s="50" t="s">
        <v>36</v>
      </c>
      <c r="F37" s="24">
        <f>C37</f>
        <v>0</v>
      </c>
    </row>
    <row r="38" spans="1:6" ht="20.25" hidden="1">
      <c r="A38" s="8">
        <v>19040000</v>
      </c>
      <c r="B38" s="8" t="s">
        <v>35</v>
      </c>
      <c r="C38" s="50"/>
      <c r="D38" s="50" t="s">
        <v>36</v>
      </c>
      <c r="E38" s="50" t="s">
        <v>36</v>
      </c>
      <c r="F38" s="24">
        <f>C38</f>
        <v>0</v>
      </c>
    </row>
    <row r="39" spans="1:6" ht="20.25">
      <c r="A39" s="34">
        <v>20000000</v>
      </c>
      <c r="B39" s="10" t="s">
        <v>8</v>
      </c>
      <c r="C39" s="48">
        <f>C40+C46+C53</f>
        <v>500</v>
      </c>
      <c r="D39" s="48">
        <f>D53+D57</f>
        <v>0</v>
      </c>
      <c r="E39" s="48">
        <f>E53</f>
        <v>0</v>
      </c>
      <c r="F39" s="23">
        <f>C39+D39</f>
        <v>500</v>
      </c>
    </row>
    <row r="40" spans="1:6" ht="37.5" hidden="1">
      <c r="A40" s="9">
        <v>21000000</v>
      </c>
      <c r="B40" s="13" t="s">
        <v>9</v>
      </c>
      <c r="C40" s="48">
        <f>C41+C42+C43+C44</f>
        <v>0</v>
      </c>
      <c r="D40" s="48" t="s">
        <v>36</v>
      </c>
      <c r="E40" s="48" t="s">
        <v>36</v>
      </c>
      <c r="F40" s="28">
        <f>C40</f>
        <v>0</v>
      </c>
    </row>
    <row r="41" spans="1:6" s="14" customFormat="1" ht="75" hidden="1">
      <c r="A41" s="8">
        <v>21010300</v>
      </c>
      <c r="B41" s="12" t="s">
        <v>19</v>
      </c>
      <c r="C41" s="50"/>
      <c r="D41" s="50" t="s">
        <v>36</v>
      </c>
      <c r="E41" s="50" t="s">
        <v>36</v>
      </c>
      <c r="F41" s="24">
        <f>C41</f>
        <v>0</v>
      </c>
    </row>
    <row r="42" spans="1:6" ht="37.5" hidden="1">
      <c r="A42" s="8">
        <v>21050000</v>
      </c>
      <c r="B42" s="8" t="s">
        <v>20</v>
      </c>
      <c r="C42" s="50"/>
      <c r="D42" s="50" t="s">
        <v>36</v>
      </c>
      <c r="E42" s="50" t="s">
        <v>36</v>
      </c>
      <c r="F42" s="24">
        <f>C42</f>
        <v>0</v>
      </c>
    </row>
    <row r="43" spans="1:6" ht="93.75" hidden="1">
      <c r="A43" s="8">
        <v>21080900</v>
      </c>
      <c r="B43" s="8" t="s">
        <v>22</v>
      </c>
      <c r="C43" s="50"/>
      <c r="D43" s="50" t="s">
        <v>36</v>
      </c>
      <c r="E43" s="50" t="s">
        <v>36</v>
      </c>
      <c r="F43" s="24">
        <f>C43</f>
        <v>0</v>
      </c>
    </row>
    <row r="44" spans="1:6" ht="20.25" hidden="1">
      <c r="A44" s="8">
        <v>21081100</v>
      </c>
      <c r="B44" s="8" t="s">
        <v>23</v>
      </c>
      <c r="C44" s="50"/>
      <c r="D44" s="50" t="s">
        <v>36</v>
      </c>
      <c r="E44" s="50" t="s">
        <v>36</v>
      </c>
      <c r="F44" s="24">
        <f>C44</f>
        <v>0</v>
      </c>
    </row>
    <row r="45" spans="1:6" ht="56.25" hidden="1">
      <c r="A45" s="8">
        <v>21110000</v>
      </c>
      <c r="B45" s="8" t="s">
        <v>21</v>
      </c>
      <c r="C45" s="50" t="s">
        <v>36</v>
      </c>
      <c r="D45" s="50">
        <v>0</v>
      </c>
      <c r="E45" s="50" t="s">
        <v>36</v>
      </c>
      <c r="F45" s="24">
        <f>D45</f>
        <v>0</v>
      </c>
    </row>
    <row r="46" spans="1:6" ht="37.5" hidden="1">
      <c r="A46" s="9">
        <v>22000000</v>
      </c>
      <c r="B46" s="9" t="s">
        <v>41</v>
      </c>
      <c r="C46" s="48">
        <f>C49+C51+C52+C47+C48+C50</f>
        <v>0</v>
      </c>
      <c r="D46" s="48" t="s">
        <v>36</v>
      </c>
      <c r="E46" s="48" t="s">
        <v>36</v>
      </c>
      <c r="F46" s="23">
        <f t="shared" ref="F46:F52" si="1">C46</f>
        <v>0</v>
      </c>
    </row>
    <row r="47" spans="1:6" s="35" customFormat="1" ht="37.5" hidden="1">
      <c r="A47" s="22">
        <v>22010300</v>
      </c>
      <c r="B47" s="22" t="s">
        <v>40</v>
      </c>
      <c r="C47" s="50"/>
      <c r="D47" s="50" t="s">
        <v>36</v>
      </c>
      <c r="E47" s="50" t="s">
        <v>36</v>
      </c>
      <c r="F47" s="24">
        <f t="shared" si="1"/>
        <v>0</v>
      </c>
    </row>
    <row r="48" spans="1:6" ht="20.25" hidden="1">
      <c r="A48" s="22">
        <v>22012500</v>
      </c>
      <c r="B48" s="22" t="s">
        <v>65</v>
      </c>
      <c r="C48" s="49"/>
      <c r="D48" s="49" t="s">
        <v>36</v>
      </c>
      <c r="E48" s="49" t="s">
        <v>36</v>
      </c>
      <c r="F48" s="27">
        <f t="shared" si="1"/>
        <v>0</v>
      </c>
    </row>
    <row r="49" spans="1:6" s="35" customFormat="1" ht="37.5" hidden="1">
      <c r="A49" s="22">
        <v>22012600</v>
      </c>
      <c r="B49" s="22" t="s">
        <v>71</v>
      </c>
      <c r="C49" s="49"/>
      <c r="D49" s="49" t="s">
        <v>36</v>
      </c>
      <c r="E49" s="49" t="s">
        <v>36</v>
      </c>
      <c r="F49" s="27">
        <f t="shared" si="1"/>
        <v>0</v>
      </c>
    </row>
    <row r="50" spans="1:6" s="35" customFormat="1" ht="112.5" hidden="1">
      <c r="A50" s="22">
        <v>22012900</v>
      </c>
      <c r="B50" s="66" t="s">
        <v>72</v>
      </c>
      <c r="C50" s="49"/>
      <c r="D50" s="49" t="s">
        <v>36</v>
      </c>
      <c r="E50" s="49" t="s">
        <v>36</v>
      </c>
      <c r="F50" s="27">
        <f t="shared" si="1"/>
        <v>0</v>
      </c>
    </row>
    <row r="51" spans="1:6" s="35" customFormat="1" ht="56.25" hidden="1">
      <c r="A51" s="22">
        <v>22080400</v>
      </c>
      <c r="B51" s="67" t="s">
        <v>53</v>
      </c>
      <c r="C51" s="49"/>
      <c r="D51" s="49" t="s">
        <v>36</v>
      </c>
      <c r="E51" s="49" t="s">
        <v>36</v>
      </c>
      <c r="F51" s="27">
        <f t="shared" si="1"/>
        <v>0</v>
      </c>
    </row>
    <row r="52" spans="1:6" s="35" customFormat="1" ht="20.25" hidden="1">
      <c r="A52" s="22">
        <v>22090000</v>
      </c>
      <c r="B52" s="22" t="s">
        <v>10</v>
      </c>
      <c r="C52" s="49"/>
      <c r="D52" s="49" t="s">
        <v>36</v>
      </c>
      <c r="E52" s="49" t="s">
        <v>36</v>
      </c>
      <c r="F52" s="27">
        <f t="shared" si="1"/>
        <v>0</v>
      </c>
    </row>
    <row r="53" spans="1:6" ht="20.25">
      <c r="A53" s="9">
        <v>24000000</v>
      </c>
      <c r="B53" s="11" t="s">
        <v>11</v>
      </c>
      <c r="C53" s="48">
        <f>C54</f>
        <v>500</v>
      </c>
      <c r="D53" s="48">
        <f>D55+D56</f>
        <v>0</v>
      </c>
      <c r="E53" s="51">
        <f>E56</f>
        <v>0</v>
      </c>
      <c r="F53" s="23">
        <f>C53+D53</f>
        <v>500</v>
      </c>
    </row>
    <row r="54" spans="1:6" ht="20.25">
      <c r="A54" s="8">
        <v>24060300</v>
      </c>
      <c r="B54" s="8" t="s">
        <v>12</v>
      </c>
      <c r="C54" s="50">
        <v>500</v>
      </c>
      <c r="D54" s="50" t="s">
        <v>36</v>
      </c>
      <c r="E54" s="50" t="s">
        <v>36</v>
      </c>
      <c r="F54" s="24">
        <f>C54</f>
        <v>500</v>
      </c>
    </row>
    <row r="55" spans="1:6" ht="75" hidden="1">
      <c r="A55" s="8">
        <v>24062100</v>
      </c>
      <c r="B55" s="12" t="s">
        <v>24</v>
      </c>
      <c r="C55" s="50" t="s">
        <v>36</v>
      </c>
      <c r="D55" s="50"/>
      <c r="E55" s="50" t="s">
        <v>36</v>
      </c>
      <c r="F55" s="24">
        <f>D55</f>
        <v>0</v>
      </c>
    </row>
    <row r="56" spans="1:6" ht="37.5" hidden="1">
      <c r="A56" s="22">
        <v>24170000</v>
      </c>
      <c r="B56" s="22" t="s">
        <v>37</v>
      </c>
      <c r="C56" s="53" t="s">
        <v>36</v>
      </c>
      <c r="D56" s="54"/>
      <c r="E56" s="55">
        <f>D56</f>
        <v>0</v>
      </c>
      <c r="F56" s="27">
        <f>D56</f>
        <v>0</v>
      </c>
    </row>
    <row r="57" spans="1:6" s="16" customFormat="1" ht="20.25" hidden="1">
      <c r="A57" s="9">
        <v>25000000</v>
      </c>
      <c r="B57" s="9" t="s">
        <v>13</v>
      </c>
      <c r="C57" s="48" t="s">
        <v>36</v>
      </c>
      <c r="D57" s="117"/>
      <c r="E57" s="48" t="s">
        <v>36</v>
      </c>
      <c r="F57" s="44">
        <f>D57</f>
        <v>0</v>
      </c>
    </row>
    <row r="58" spans="1:6" s="16" customFormat="1" ht="20.25" hidden="1">
      <c r="A58" s="34">
        <v>30000000</v>
      </c>
      <c r="B58" s="9" t="s">
        <v>14</v>
      </c>
      <c r="C58" s="48">
        <f>C59</f>
        <v>0</v>
      </c>
      <c r="D58" s="48">
        <f>D59+D62</f>
        <v>0</v>
      </c>
      <c r="E58" s="48">
        <f>E59+E62</f>
        <v>0</v>
      </c>
      <c r="F58" s="23">
        <f>C58+D58</f>
        <v>0</v>
      </c>
    </row>
    <row r="59" spans="1:6" s="16" customFormat="1" ht="20.25" hidden="1">
      <c r="A59" s="9">
        <v>31000000</v>
      </c>
      <c r="B59" s="9" t="s">
        <v>42</v>
      </c>
      <c r="C59" s="48">
        <f>C60+C61</f>
        <v>0</v>
      </c>
      <c r="D59" s="48">
        <f>D61</f>
        <v>0</v>
      </c>
      <c r="E59" s="48">
        <f>E61</f>
        <v>0</v>
      </c>
      <c r="F59" s="23">
        <f>C59+D59</f>
        <v>0</v>
      </c>
    </row>
    <row r="60" spans="1:6" ht="93.75" hidden="1">
      <c r="A60" s="8">
        <v>31010200</v>
      </c>
      <c r="B60" s="21" t="s">
        <v>25</v>
      </c>
      <c r="C60" s="50">
        <v>0</v>
      </c>
      <c r="D60" s="50" t="s">
        <v>36</v>
      </c>
      <c r="E60" s="50" t="s">
        <v>36</v>
      </c>
      <c r="F60" s="24">
        <f>C60</f>
        <v>0</v>
      </c>
    </row>
    <row r="61" spans="1:6" ht="56.25" hidden="1">
      <c r="A61" s="8">
        <v>31030000</v>
      </c>
      <c r="B61" s="8" t="s">
        <v>15</v>
      </c>
      <c r="C61" s="50">
        <v>0</v>
      </c>
      <c r="D61" s="50">
        <v>0</v>
      </c>
      <c r="E61" s="50">
        <f>D61</f>
        <v>0</v>
      </c>
      <c r="F61" s="24">
        <f>D61</f>
        <v>0</v>
      </c>
    </row>
    <row r="62" spans="1:6" s="16" customFormat="1" ht="37.5" hidden="1">
      <c r="A62" s="9">
        <v>33000000</v>
      </c>
      <c r="B62" s="9" t="s">
        <v>43</v>
      </c>
      <c r="C62" s="48" t="s">
        <v>36</v>
      </c>
      <c r="D62" s="48">
        <f>D63</f>
        <v>0</v>
      </c>
      <c r="E62" s="48">
        <f>E63</f>
        <v>0</v>
      </c>
      <c r="F62" s="23">
        <f>D62</f>
        <v>0</v>
      </c>
    </row>
    <row r="63" spans="1:6" ht="20.25" hidden="1">
      <c r="A63" s="8">
        <v>33010000</v>
      </c>
      <c r="B63" s="8" t="s">
        <v>16</v>
      </c>
      <c r="C63" s="56" t="s">
        <v>36</v>
      </c>
      <c r="D63" s="50"/>
      <c r="E63" s="50">
        <f>D63</f>
        <v>0</v>
      </c>
      <c r="F63" s="24">
        <f>D63</f>
        <v>0</v>
      </c>
    </row>
    <row r="64" spans="1:6" s="16" customFormat="1" ht="20.25" hidden="1">
      <c r="A64" s="37">
        <v>50000000</v>
      </c>
      <c r="B64" s="36" t="s">
        <v>44</v>
      </c>
      <c r="C64" s="61" t="s">
        <v>36</v>
      </c>
      <c r="D64" s="62">
        <f>D65</f>
        <v>0</v>
      </c>
      <c r="E64" s="61" t="s">
        <v>36</v>
      </c>
      <c r="F64" s="26">
        <f>D64</f>
        <v>0</v>
      </c>
    </row>
    <row r="65" spans="1:8" ht="56.25" hidden="1">
      <c r="A65" s="22">
        <v>50110000</v>
      </c>
      <c r="B65" s="22" t="s">
        <v>17</v>
      </c>
      <c r="C65" s="63" t="s">
        <v>36</v>
      </c>
      <c r="D65" s="54">
        <v>0</v>
      </c>
      <c r="E65" s="64" t="s">
        <v>36</v>
      </c>
      <c r="F65" s="27">
        <f>D65</f>
        <v>0</v>
      </c>
    </row>
    <row r="66" spans="1:8" s="16" customFormat="1" ht="20.25">
      <c r="A66" s="15"/>
      <c r="B66" s="15" t="s">
        <v>74</v>
      </c>
      <c r="C66" s="68">
        <f>C10+C39+C58</f>
        <v>13500</v>
      </c>
      <c r="D66" s="68">
        <f>D10+D39+D58+D64</f>
        <v>0</v>
      </c>
      <c r="E66" s="68">
        <f>E39+E58</f>
        <v>0</v>
      </c>
      <c r="F66" s="28">
        <f>C66+D66</f>
        <v>13500</v>
      </c>
    </row>
    <row r="67" spans="1:8" ht="20.25">
      <c r="A67" s="34">
        <v>40000000</v>
      </c>
      <c r="B67" s="10" t="s">
        <v>45</v>
      </c>
      <c r="C67" s="57">
        <f>C68</f>
        <v>3824.34</v>
      </c>
      <c r="D67" s="58">
        <f>D68</f>
        <v>10632.2</v>
      </c>
      <c r="E67" s="58">
        <f>E68</f>
        <v>10632.2</v>
      </c>
      <c r="F67" s="32">
        <f>C67+D67</f>
        <v>14456.54</v>
      </c>
    </row>
    <row r="68" spans="1:8" ht="18.75">
      <c r="A68" s="9">
        <v>41000000</v>
      </c>
      <c r="B68" s="9" t="s">
        <v>28</v>
      </c>
      <c r="C68" s="57">
        <f>C71+C69+C83+C81</f>
        <v>3824.34</v>
      </c>
      <c r="D68" s="57">
        <f>D71+D83</f>
        <v>10632.2</v>
      </c>
      <c r="E68" s="57">
        <f>E71+E83</f>
        <v>10632.2</v>
      </c>
      <c r="F68" s="32">
        <f>C68+D68</f>
        <v>14456.54</v>
      </c>
    </row>
    <row r="69" spans="1:8" ht="18.75" hidden="1">
      <c r="A69" s="42">
        <v>41020000</v>
      </c>
      <c r="B69" s="42" t="s">
        <v>46</v>
      </c>
      <c r="C69" s="58">
        <f>C70</f>
        <v>0</v>
      </c>
      <c r="D69" s="58" t="s">
        <v>36</v>
      </c>
      <c r="E69" s="58" t="s">
        <v>36</v>
      </c>
      <c r="F69" s="32">
        <f>C69</f>
        <v>0</v>
      </c>
    </row>
    <row r="70" spans="1:8" ht="56.25" hidden="1">
      <c r="A70" s="42">
        <v>41021200</v>
      </c>
      <c r="B70" s="43" t="s">
        <v>47</v>
      </c>
      <c r="C70" s="59"/>
      <c r="D70" s="59" t="s">
        <v>36</v>
      </c>
      <c r="E70" s="59" t="s">
        <v>36</v>
      </c>
      <c r="F70" s="33">
        <f>C70</f>
        <v>0</v>
      </c>
    </row>
    <row r="71" spans="1:8" ht="18.75" hidden="1">
      <c r="A71" s="31">
        <v>41030000</v>
      </c>
      <c r="B71" s="31" t="s">
        <v>29</v>
      </c>
      <c r="C71" s="58">
        <f>C73+C74+C75+C76+C77+C78+C79+C80</f>
        <v>0</v>
      </c>
      <c r="D71" s="58">
        <f>D72</f>
        <v>0</v>
      </c>
      <c r="E71" s="58">
        <f>E72</f>
        <v>0</v>
      </c>
      <c r="F71" s="32">
        <f>C71+D71</f>
        <v>0</v>
      </c>
    </row>
    <row r="72" spans="1:8" ht="37.5" hidden="1">
      <c r="A72" s="12">
        <v>41030400</v>
      </c>
      <c r="B72" s="30" t="s">
        <v>39</v>
      </c>
      <c r="C72" s="60" t="s">
        <v>36</v>
      </c>
      <c r="D72" s="60"/>
      <c r="E72" s="60"/>
      <c r="F72" s="33">
        <f>D72</f>
        <v>0</v>
      </c>
    </row>
    <row r="73" spans="1:8" ht="112.5" hidden="1">
      <c r="A73" s="18">
        <v>41030600</v>
      </c>
      <c r="B73" s="18" t="s">
        <v>79</v>
      </c>
      <c r="C73" s="60"/>
      <c r="D73" s="60" t="s">
        <v>36</v>
      </c>
      <c r="E73" s="60" t="s">
        <v>36</v>
      </c>
      <c r="F73" s="33">
        <f t="shared" ref="F73:F92" si="2">C73</f>
        <v>0</v>
      </c>
      <c r="H73" s="74">
        <f>C73+C74+C76</f>
        <v>0</v>
      </c>
    </row>
    <row r="74" spans="1:8" ht="93.75" hidden="1">
      <c r="A74" s="12">
        <v>41030800</v>
      </c>
      <c r="B74" s="25" t="s">
        <v>30</v>
      </c>
      <c r="C74" s="60"/>
      <c r="D74" s="60" t="s">
        <v>36</v>
      </c>
      <c r="E74" s="60" t="s">
        <v>36</v>
      </c>
      <c r="F74" s="33">
        <f t="shared" si="2"/>
        <v>0</v>
      </c>
      <c r="H74" s="74"/>
    </row>
    <row r="75" spans="1:8" ht="206.25" hidden="1">
      <c r="A75" s="116">
        <v>41030900</v>
      </c>
      <c r="B75" s="29" t="s">
        <v>38</v>
      </c>
      <c r="C75" s="60"/>
      <c r="D75" s="60" t="s">
        <v>36</v>
      </c>
      <c r="E75" s="60" t="s">
        <v>36</v>
      </c>
      <c r="F75" s="33">
        <f t="shared" si="2"/>
        <v>0</v>
      </c>
    </row>
    <row r="76" spans="1:8" ht="75" hidden="1">
      <c r="A76" s="12">
        <v>41031000</v>
      </c>
      <c r="B76" s="8" t="s">
        <v>31</v>
      </c>
      <c r="C76" s="60"/>
      <c r="D76" s="60" t="s">
        <v>36</v>
      </c>
      <c r="E76" s="60" t="s">
        <v>36</v>
      </c>
      <c r="F76" s="33">
        <f t="shared" si="2"/>
        <v>0</v>
      </c>
    </row>
    <row r="77" spans="1:8" ht="56.25" hidden="1">
      <c r="A77" s="114">
        <v>41033600</v>
      </c>
      <c r="B77" s="18" t="s">
        <v>80</v>
      </c>
      <c r="C77" s="60"/>
      <c r="D77" s="60"/>
      <c r="E77" s="60"/>
      <c r="F77" s="33"/>
    </row>
    <row r="78" spans="1:8" ht="37.5" hidden="1">
      <c r="A78" s="18"/>
      <c r="B78" s="18" t="s">
        <v>86</v>
      </c>
      <c r="C78" s="60"/>
      <c r="D78" s="60"/>
      <c r="E78" s="60"/>
      <c r="F78" s="33">
        <f t="shared" si="2"/>
        <v>0</v>
      </c>
    </row>
    <row r="79" spans="1:8" ht="37.5" hidden="1">
      <c r="A79" s="18">
        <v>41033900</v>
      </c>
      <c r="B79" s="18" t="s">
        <v>64</v>
      </c>
      <c r="C79" s="60"/>
      <c r="D79" s="60" t="s">
        <v>36</v>
      </c>
      <c r="E79" s="60" t="s">
        <v>36</v>
      </c>
      <c r="F79" s="33">
        <f t="shared" si="2"/>
        <v>0</v>
      </c>
    </row>
    <row r="80" spans="1:8" ht="37.5" hidden="1">
      <c r="A80" s="12">
        <v>41034200</v>
      </c>
      <c r="B80" s="30" t="s">
        <v>73</v>
      </c>
      <c r="C80" s="60"/>
      <c r="D80" s="60"/>
      <c r="E80" s="60"/>
      <c r="F80" s="33">
        <f>C80</f>
        <v>0</v>
      </c>
    </row>
    <row r="81" spans="1:6" ht="46.5" customHeight="1">
      <c r="A81" s="118">
        <v>41040000</v>
      </c>
      <c r="B81" s="119" t="s">
        <v>104</v>
      </c>
      <c r="C81" s="58">
        <f>C82</f>
        <v>424.94</v>
      </c>
      <c r="D81" s="58">
        <f t="shared" ref="D81:F81" si="3">D82</f>
        <v>0</v>
      </c>
      <c r="E81" s="58">
        <f t="shared" si="3"/>
        <v>0</v>
      </c>
      <c r="F81" s="58">
        <f t="shared" si="3"/>
        <v>0</v>
      </c>
    </row>
    <row r="82" spans="1:6" ht="99" customHeight="1">
      <c r="A82" s="114">
        <v>41040201</v>
      </c>
      <c r="B82" s="115" t="s">
        <v>105</v>
      </c>
      <c r="C82" s="60">
        <v>424.94</v>
      </c>
      <c r="D82" s="60"/>
      <c r="E82" s="60"/>
      <c r="F82" s="120"/>
    </row>
    <row r="83" spans="1:6" ht="40.5" customHeight="1">
      <c r="A83" s="118">
        <v>41050000</v>
      </c>
      <c r="B83" s="119" t="s">
        <v>103</v>
      </c>
      <c r="C83" s="58">
        <f>C84+C85+C86+C87+C88+C89+C90+C91</f>
        <v>3399.4</v>
      </c>
      <c r="D83" s="58">
        <f t="shared" ref="D83:F83" si="4">D84+D85+D86+D87+D88+D89+D90+D91</f>
        <v>10632.2</v>
      </c>
      <c r="E83" s="58">
        <f t="shared" si="4"/>
        <v>10632.2</v>
      </c>
      <c r="F83" s="58">
        <f t="shared" si="4"/>
        <v>11070.2</v>
      </c>
    </row>
    <row r="84" spans="1:6" ht="150" hidden="1">
      <c r="A84" s="114">
        <v>41050100</v>
      </c>
      <c r="B84" s="115" t="s">
        <v>91</v>
      </c>
      <c r="C84" s="60"/>
      <c r="D84" s="60"/>
      <c r="E84" s="60"/>
      <c r="F84" s="33">
        <f t="shared" ref="F84:F88" si="5">C84</f>
        <v>0</v>
      </c>
    </row>
    <row r="85" spans="1:6" ht="93.75" hidden="1">
      <c r="A85" s="114">
        <v>41050200</v>
      </c>
      <c r="B85" s="115" t="s">
        <v>92</v>
      </c>
      <c r="C85" s="60"/>
      <c r="D85" s="60"/>
      <c r="E85" s="60"/>
      <c r="F85" s="33">
        <f t="shared" si="5"/>
        <v>0</v>
      </c>
    </row>
    <row r="86" spans="1:6" ht="243.75" hidden="1">
      <c r="A86" s="114">
        <v>41050300</v>
      </c>
      <c r="B86" s="115" t="s">
        <v>93</v>
      </c>
      <c r="C86" s="60"/>
      <c r="D86" s="60"/>
      <c r="E86" s="60"/>
      <c r="F86" s="33">
        <f t="shared" si="5"/>
        <v>0</v>
      </c>
    </row>
    <row r="87" spans="1:6" ht="56.25" hidden="1">
      <c r="A87" s="114">
        <v>41051100</v>
      </c>
      <c r="B87" s="115" t="s">
        <v>101</v>
      </c>
      <c r="C87" s="60">
        <f>78+360</f>
        <v>438</v>
      </c>
      <c r="D87" s="60"/>
      <c r="E87" s="60"/>
      <c r="F87" s="33">
        <f t="shared" si="5"/>
        <v>438</v>
      </c>
    </row>
    <row r="88" spans="1:6" ht="75" hidden="1">
      <c r="A88" s="114">
        <v>41051500</v>
      </c>
      <c r="B88" s="115" t="s">
        <v>94</v>
      </c>
      <c r="C88" s="60"/>
      <c r="D88" s="60"/>
      <c r="E88" s="60"/>
      <c r="F88" s="33">
        <f t="shared" si="5"/>
        <v>0</v>
      </c>
    </row>
    <row r="89" spans="1:6" ht="83.25" customHeight="1">
      <c r="A89" s="114">
        <v>41051501</v>
      </c>
      <c r="B89" s="115" t="s">
        <v>106</v>
      </c>
      <c r="C89" s="60">
        <v>2961.4</v>
      </c>
      <c r="D89" s="60"/>
      <c r="E89" s="60"/>
      <c r="F89" s="33"/>
    </row>
    <row r="90" spans="1:6" ht="75" hidden="1">
      <c r="A90" s="18">
        <v>41052000</v>
      </c>
      <c r="B90" s="18" t="s">
        <v>100</v>
      </c>
      <c r="C90" s="60"/>
      <c r="D90" s="60"/>
      <c r="E90" s="60"/>
      <c r="F90" s="33">
        <f t="shared" si="2"/>
        <v>0</v>
      </c>
    </row>
    <row r="91" spans="1:6" ht="45" customHeight="1">
      <c r="A91" s="18">
        <v>41053400</v>
      </c>
      <c r="B91" s="18" t="s">
        <v>102</v>
      </c>
      <c r="C91" s="60"/>
      <c r="D91" s="60">
        <v>10632.2</v>
      </c>
      <c r="E91" s="60">
        <v>10632.2</v>
      </c>
      <c r="F91" s="33">
        <f>D91</f>
        <v>10632.2</v>
      </c>
    </row>
    <row r="92" spans="1:6" ht="18.75">
      <c r="A92" s="12"/>
      <c r="B92" s="30"/>
      <c r="C92" s="60"/>
      <c r="D92" s="60" t="s">
        <v>36</v>
      </c>
      <c r="E92" s="60" t="s">
        <v>36</v>
      </c>
      <c r="F92" s="33">
        <f t="shared" si="2"/>
        <v>0</v>
      </c>
    </row>
    <row r="93" spans="1:6" s="41" customFormat="1" ht="20.25">
      <c r="A93" s="38"/>
      <c r="B93" s="39" t="s">
        <v>75</v>
      </c>
      <c r="C93" s="65">
        <f>C66+C67</f>
        <v>17324.34</v>
      </c>
      <c r="D93" s="65">
        <f t="shared" ref="D93" si="6">D66+D67</f>
        <v>10632.2</v>
      </c>
      <c r="E93" s="65">
        <f>E66+E67</f>
        <v>10632.2</v>
      </c>
      <c r="F93" s="40">
        <f>C93+D93</f>
        <v>27956.54</v>
      </c>
    </row>
    <row r="94" spans="1:6" s="79" customFormat="1" ht="18.75">
      <c r="A94" s="75"/>
      <c r="B94" s="76"/>
      <c r="C94" s="77"/>
      <c r="D94" s="78"/>
      <c r="E94" s="78"/>
      <c r="F94" s="85"/>
    </row>
    <row r="95" spans="1:6" s="20" customFormat="1" ht="18.75">
      <c r="C95" s="73"/>
      <c r="F95" s="73"/>
    </row>
    <row r="96" spans="1:6" s="20" customFormat="1" ht="18.75">
      <c r="C96" s="73"/>
      <c r="F96" s="73"/>
    </row>
    <row r="97" spans="1:50" s="88" customFormat="1" ht="15.75">
      <c r="A97" s="86"/>
      <c r="B97" s="87" t="s">
        <v>108</v>
      </c>
      <c r="C97" s="87"/>
      <c r="D97" s="87"/>
      <c r="E97" s="87" t="s">
        <v>109</v>
      </c>
      <c r="F97" s="87"/>
    </row>
    <row r="98" spans="1:50" s="6" customFormat="1" ht="18.75">
      <c r="A98" s="19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</row>
    <row r="99" spans="1:50" s="88" customFormat="1" ht="15.75">
      <c r="A99" s="86"/>
      <c r="B99" s="87"/>
      <c r="C99" s="87"/>
      <c r="D99" s="87"/>
      <c r="E99" s="87"/>
      <c r="F99" s="87"/>
    </row>
    <row r="100" spans="1:50" ht="15.75">
      <c r="A100" s="4"/>
      <c r="B100" s="5"/>
      <c r="C100" s="5"/>
      <c r="D100" s="5"/>
      <c r="E100" s="5"/>
      <c r="F100" s="5"/>
    </row>
    <row r="101" spans="1:50" ht="15.75">
      <c r="A101" s="4"/>
      <c r="B101" s="5"/>
      <c r="C101" s="5"/>
      <c r="D101" s="5"/>
      <c r="E101" s="5"/>
      <c r="F101" s="5"/>
    </row>
    <row r="102" spans="1:50" ht="15.75">
      <c r="A102" s="4"/>
      <c r="B102" s="5"/>
      <c r="C102" s="5"/>
      <c r="D102" s="5"/>
      <c r="E102" s="5"/>
      <c r="F102" s="5"/>
    </row>
    <row r="103" spans="1:50" ht="15.75">
      <c r="A103" s="4"/>
      <c r="B103" s="5"/>
      <c r="C103" s="5"/>
      <c r="D103" s="5"/>
      <c r="E103" s="5"/>
      <c r="F103" s="5"/>
    </row>
    <row r="104" spans="1:50" ht="15.75">
      <c r="A104" s="4"/>
      <c r="B104" s="5"/>
      <c r="C104" s="5"/>
      <c r="D104" s="5"/>
      <c r="E104" s="5"/>
      <c r="F104" s="5"/>
    </row>
    <row r="105" spans="1:50" ht="15.75">
      <c r="A105" s="4"/>
      <c r="B105" s="5"/>
      <c r="C105" s="5"/>
      <c r="D105" s="5"/>
      <c r="E105" s="5"/>
      <c r="F105" s="5"/>
    </row>
    <row r="106" spans="1:50" ht="13.5">
      <c r="A106" s="3"/>
    </row>
    <row r="110" spans="1:50">
      <c r="A110" s="1"/>
    </row>
  </sheetData>
  <mergeCells count="9">
    <mergeCell ref="A1:B1"/>
    <mergeCell ref="D1:F1"/>
    <mergeCell ref="D2:F2"/>
    <mergeCell ref="A5:F5"/>
    <mergeCell ref="A7:A8"/>
    <mergeCell ref="B7:B8"/>
    <mergeCell ref="C7:C8"/>
    <mergeCell ref="D7:E7"/>
    <mergeCell ref="F7:F8"/>
  </mergeCells>
  <hyperlinks>
    <hyperlink ref="A110" location="_ftnref1" display="_ftnref1"/>
  </hyperlinks>
  <printOptions horizontalCentered="1"/>
  <pageMargins left="0.86614173228346458" right="0.37" top="0.94488188976377963" bottom="0.19685039370078741" header="0.15748031496062992" footer="0.15748031496062992"/>
  <pageSetup paperSize="9" scale="61" fitToHeight="2" orientation="portrait" r:id="rId1"/>
  <headerFooter alignWithMargins="0"/>
  <rowBreaks count="1" manualBreakCount="1">
    <brk id="5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додаток №1 2018 первонач</vt:lpstr>
      <vt:lpstr>зміни лютий</vt:lpstr>
      <vt:lpstr>з уточн. 16.02.18</vt:lpstr>
      <vt:lpstr>зміни квітень</vt:lpstr>
      <vt:lpstr>'додаток №1 2018 первонач'!Заголовки_для_печати</vt:lpstr>
      <vt:lpstr>'з уточн. 16.02.18'!Заголовки_для_печати</vt:lpstr>
      <vt:lpstr>'зміни квітень'!Заголовки_для_печати</vt:lpstr>
      <vt:lpstr>'зміни лютий'!Заголовки_для_печати</vt:lpstr>
      <vt:lpstr>'додаток №1 2018 первонач'!Область_печати</vt:lpstr>
      <vt:lpstr>'з уточн. 16.02.18'!Область_печати</vt:lpstr>
      <vt:lpstr>'зміни квітень'!Область_печати</vt:lpstr>
      <vt:lpstr>'зміни лютий'!Область_печати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Illichevsk</dc:creator>
  <cp:lastModifiedBy>Администратор</cp:lastModifiedBy>
  <cp:lastPrinted>2018-04-04T12:17:48Z</cp:lastPrinted>
  <dcterms:created xsi:type="dcterms:W3CDTF">2004-11-09T10:24:06Z</dcterms:created>
  <dcterms:modified xsi:type="dcterms:W3CDTF">2018-04-10T06:50:26Z</dcterms:modified>
</cp:coreProperties>
</file>