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295" windowHeight="6495" activeTab="1"/>
  </bookViews>
  <sheets>
    <sheet name="початковий" sheetId="11" r:id="rId1"/>
    <sheet name="зміни квітень" sheetId="12" r:id="rId2"/>
    <sheet name="зі змінами" sheetId="13" r:id="rId3"/>
  </sheets>
  <definedNames>
    <definedName name="Z_39F5A461_57E4_11D9_9EE7_0002B31CD0A9_.wvu.PrintArea" localSheetId="2" hidden="1">'зі змінами'!$A$1:$F$98</definedName>
    <definedName name="Z_39F5A461_57E4_11D9_9EE7_0002B31CD0A9_.wvu.PrintArea" localSheetId="1" hidden="1">'зміни квітень'!$A$1:$F$24</definedName>
    <definedName name="Z_39F5A461_57E4_11D9_9EE7_0002B31CD0A9_.wvu.PrintArea" localSheetId="0" hidden="1">початковий!$A$1:$F$96</definedName>
    <definedName name="Z_3A0F5786_DD89_4CC0_B609_902CBD2A88D0_.wvu.PrintArea" localSheetId="2" hidden="1">'зі змінами'!$A$1:$F$98</definedName>
    <definedName name="Z_3A0F5786_DD89_4CC0_B609_902CBD2A88D0_.wvu.PrintArea" localSheetId="1" hidden="1">'зміни квітень'!$A$1:$F$24</definedName>
    <definedName name="Z_3A0F5786_DD89_4CC0_B609_902CBD2A88D0_.wvu.PrintArea" localSheetId="0" hidden="1">початковий!$A$1:$F$96</definedName>
    <definedName name="Z_44195939_FF8E_42E2_8003_8D5D0D47E574_.wvu.Rows" localSheetId="2" hidden="1">'зі змінами'!$67:$92</definedName>
    <definedName name="Z_44195939_FF8E_42E2_8003_8D5D0D47E574_.wvu.Rows" localSheetId="1" hidden="1">'зміни квітень'!$11:$20</definedName>
    <definedName name="Z_44195939_FF8E_42E2_8003_8D5D0D47E574_.wvu.Rows" localSheetId="0" hidden="1">початковий!$67:$90</definedName>
    <definedName name="Z_C02E931C_E2B6_44D6_B9B6_45895A12EB36_.wvu.Rows" localSheetId="2" hidden="1">'зі змінами'!$61:$61,'зі змінами'!#REF!</definedName>
    <definedName name="Z_C02E931C_E2B6_44D6_B9B6_45895A12EB36_.wvu.Rows" localSheetId="1" hidden="1">'зміни квітень'!#REF!,'зміни квітень'!#REF!</definedName>
    <definedName name="Z_C02E931C_E2B6_44D6_B9B6_45895A12EB36_.wvu.Rows" localSheetId="0" hidden="1">початковий!$61:$61,початковий!#REF!</definedName>
    <definedName name="_xlnm.Print_Titles" localSheetId="2">'зі змінами'!$7:$8</definedName>
    <definedName name="_xlnm.Print_Titles" localSheetId="1">'зміни квітень'!$8:$9</definedName>
    <definedName name="_xlnm.Print_Titles" localSheetId="0">початковий!$7:$8</definedName>
    <definedName name="_xlnm.Print_Area" localSheetId="2">'зі змінами'!$A$1:$F$97</definedName>
    <definedName name="_xlnm.Print_Area" localSheetId="1">'зміни квітень'!$A$1:$F$23</definedName>
    <definedName name="_xlnm.Print_Area" localSheetId="0">початковий!$A$1:$F$95</definedName>
  </definedName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C76" i="13"/>
  <c r="F83"/>
  <c r="D13" i="12"/>
  <c r="E13"/>
  <c r="F13"/>
  <c r="C13"/>
  <c r="F17"/>
  <c r="D76" i="13" l="1"/>
  <c r="D68" s="1"/>
  <c r="D67" s="1"/>
  <c r="E76"/>
  <c r="F76"/>
  <c r="E90"/>
  <c r="D90"/>
  <c r="C84"/>
  <c r="D12" i="12"/>
  <c r="E12"/>
  <c r="C12"/>
  <c r="F81" i="13"/>
  <c r="C79"/>
  <c r="F91"/>
  <c r="F90"/>
  <c r="F89"/>
  <c r="F88"/>
  <c r="F87"/>
  <c r="F86"/>
  <c r="F85"/>
  <c r="F84"/>
  <c r="F82"/>
  <c r="F80"/>
  <c r="F79"/>
  <c r="F78"/>
  <c r="H77"/>
  <c r="F77"/>
  <c r="F75"/>
  <c r="F74"/>
  <c r="C74"/>
  <c r="F73"/>
  <c r="F72"/>
  <c r="F71"/>
  <c r="E71"/>
  <c r="D71"/>
  <c r="C71"/>
  <c r="F70"/>
  <c r="F69"/>
  <c r="C69"/>
  <c r="E68"/>
  <c r="E67" s="1"/>
  <c r="F65"/>
  <c r="F64"/>
  <c r="D64"/>
  <c r="F63"/>
  <c r="E63"/>
  <c r="F62"/>
  <c r="E62"/>
  <c r="D62"/>
  <c r="F61"/>
  <c r="E61"/>
  <c r="E59" s="1"/>
  <c r="E58" s="1"/>
  <c r="F60"/>
  <c r="D59"/>
  <c r="D58" s="1"/>
  <c r="C59"/>
  <c r="F59" s="1"/>
  <c r="C58"/>
  <c r="F57"/>
  <c r="F56"/>
  <c r="E56"/>
  <c r="E53" s="1"/>
  <c r="E39" s="1"/>
  <c r="F55"/>
  <c r="F54"/>
  <c r="D53"/>
  <c r="D39" s="1"/>
  <c r="C53"/>
  <c r="F53" s="1"/>
  <c r="F52"/>
  <c r="F51"/>
  <c r="F50"/>
  <c r="F49"/>
  <c r="F48"/>
  <c r="F47"/>
  <c r="F46"/>
  <c r="C46"/>
  <c r="C45"/>
  <c r="F45" s="1"/>
  <c r="F44"/>
  <c r="C44"/>
  <c r="C40" s="1"/>
  <c r="F43"/>
  <c r="F42"/>
  <c r="F41"/>
  <c r="F38"/>
  <c r="F37"/>
  <c r="F36"/>
  <c r="D36"/>
  <c r="F35"/>
  <c r="E35"/>
  <c r="C35"/>
  <c r="C34"/>
  <c r="F34" s="1"/>
  <c r="F33"/>
  <c r="F32"/>
  <c r="C31"/>
  <c r="F31" s="1"/>
  <c r="F30"/>
  <c r="F29"/>
  <c r="F28"/>
  <c r="F27"/>
  <c r="F26"/>
  <c r="C26"/>
  <c r="F25"/>
  <c r="F24"/>
  <c r="F23"/>
  <c r="F22"/>
  <c r="C21"/>
  <c r="F21" s="1"/>
  <c r="F18"/>
  <c r="F17"/>
  <c r="F16"/>
  <c r="F15"/>
  <c r="C15"/>
  <c r="F14"/>
  <c r="C13"/>
  <c r="F13" s="1"/>
  <c r="F12"/>
  <c r="C12"/>
  <c r="D10"/>
  <c r="D66" s="1"/>
  <c r="F14" i="12"/>
  <c r="F15"/>
  <c r="F16"/>
  <c r="F18"/>
  <c r="F19"/>
  <c r="D92" i="13" l="1"/>
  <c r="F12" i="12"/>
  <c r="C68" i="13"/>
  <c r="C67" s="1"/>
  <c r="F67" s="1"/>
  <c r="C39"/>
  <c r="F39" s="1"/>
  <c r="F40"/>
  <c r="E66"/>
  <c r="E92" s="1"/>
  <c r="F58"/>
  <c r="C11"/>
  <c r="C20"/>
  <c r="F68" l="1"/>
  <c r="F20"/>
  <c r="C19"/>
  <c r="F19" s="1"/>
  <c r="F11"/>
  <c r="E11" i="12"/>
  <c r="E20" s="1"/>
  <c r="D11"/>
  <c r="D20" s="1"/>
  <c r="C10" i="13" l="1"/>
  <c r="C68" i="11"/>
  <c r="F68" s="1"/>
  <c r="F75"/>
  <c r="F74" s="1"/>
  <c r="C74"/>
  <c r="C66" i="13" l="1"/>
  <c r="F10"/>
  <c r="C11" i="12"/>
  <c r="C45" i="11"/>
  <c r="C44"/>
  <c r="C34"/>
  <c r="C35"/>
  <c r="E68"/>
  <c r="D68"/>
  <c r="E76"/>
  <c r="D76"/>
  <c r="F88"/>
  <c r="C76"/>
  <c r="F80"/>
  <c r="F81"/>
  <c r="F89"/>
  <c r="C92" i="13" l="1"/>
  <c r="F92" s="1"/>
  <c r="F94" s="1"/>
  <c r="F66"/>
  <c r="F11" i="12"/>
  <c r="F20" s="1"/>
  <c r="C20"/>
  <c r="F84" i="11"/>
  <c r="F85"/>
  <c r="F86"/>
  <c r="F87"/>
  <c r="F82"/>
  <c r="F37" l="1"/>
  <c r="C12"/>
  <c r="F76"/>
  <c r="F73"/>
  <c r="C71"/>
  <c r="F72"/>
  <c r="C40"/>
  <c r="F45"/>
  <c r="F83" l="1"/>
  <c r="H77"/>
  <c r="E71" l="1"/>
  <c r="D71"/>
  <c r="C15"/>
  <c r="F16"/>
  <c r="F17"/>
  <c r="F57" l="1"/>
  <c r="F79"/>
  <c r="F78"/>
  <c r="F77"/>
  <c r="E67"/>
  <c r="E90" s="1"/>
  <c r="D67"/>
  <c r="F70"/>
  <c r="C69"/>
  <c r="F65"/>
  <c r="D64"/>
  <c r="F64" s="1"/>
  <c r="F63"/>
  <c r="E63"/>
  <c r="E62" s="1"/>
  <c r="D62"/>
  <c r="F62" s="1"/>
  <c r="F61"/>
  <c r="E61"/>
  <c r="E59" s="1"/>
  <c r="F60"/>
  <c r="D59"/>
  <c r="C59"/>
  <c r="C58" s="1"/>
  <c r="F56"/>
  <c r="E56"/>
  <c r="E53" s="1"/>
  <c r="E39" s="1"/>
  <c r="F55"/>
  <c r="F54"/>
  <c r="D53"/>
  <c r="D39" s="1"/>
  <c r="C53"/>
  <c r="F52"/>
  <c r="F51"/>
  <c r="F50"/>
  <c r="F49"/>
  <c r="F48"/>
  <c r="F47"/>
  <c r="C46"/>
  <c r="F46" s="1"/>
  <c r="F44"/>
  <c r="F43"/>
  <c r="F42"/>
  <c r="F41"/>
  <c r="F40"/>
  <c r="F38"/>
  <c r="D36"/>
  <c r="E35"/>
  <c r="F35"/>
  <c r="F34"/>
  <c r="F33"/>
  <c r="F32"/>
  <c r="C31"/>
  <c r="F31" s="1"/>
  <c r="F30"/>
  <c r="F29"/>
  <c r="F28"/>
  <c r="F27"/>
  <c r="C26"/>
  <c r="F26" s="1"/>
  <c r="F25"/>
  <c r="F24"/>
  <c r="F23"/>
  <c r="F22"/>
  <c r="F18"/>
  <c r="F15"/>
  <c r="F14"/>
  <c r="C13"/>
  <c r="F13" s="1"/>
  <c r="F12"/>
  <c r="D10" l="1"/>
  <c r="F36"/>
  <c r="F69"/>
  <c r="F53"/>
  <c r="C39"/>
  <c r="D58"/>
  <c r="F58" s="1"/>
  <c r="E58"/>
  <c r="E66" s="1"/>
  <c r="C21"/>
  <c r="C20" s="1"/>
  <c r="C11"/>
  <c r="F59"/>
  <c r="D66" l="1"/>
  <c r="D90" s="1"/>
  <c r="F39"/>
  <c r="F21"/>
  <c r="F11"/>
  <c r="C19"/>
  <c r="F19" s="1"/>
  <c r="F20"/>
  <c r="C10" l="1"/>
  <c r="F10" s="1"/>
  <c r="C66" l="1"/>
  <c r="F66" s="1"/>
  <c r="F71"/>
  <c r="C67"/>
  <c r="C90" s="1"/>
  <c r="F90" s="1"/>
  <c r="F92" l="1"/>
  <c r="F67"/>
</calcChain>
</file>

<file path=xl/sharedStrings.xml><?xml version="1.0" encoding="utf-8"?>
<sst xmlns="http://schemas.openxmlformats.org/spreadsheetml/2006/main" count="413" uniqueCount="105">
  <si>
    <t>Разом</t>
  </si>
  <si>
    <t>Загальний фонд</t>
  </si>
  <si>
    <t>Спеціальний фонд</t>
  </si>
  <si>
    <t>Код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</si>
  <si>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</si>
  <si>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</si>
  <si>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</si>
  <si>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</si>
  <si>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</si>
  <si>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</si>
  <si>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</si>
  <si>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</si>
  <si>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</si>
  <si>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</si>
  <si>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</si>
  <si>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</si>
  <si>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</si>
  <si>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</si>
  <si>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</si>
  <si>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</si>
  <si>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</si>
  <si>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</si>
  <si>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</si>
  <si>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</si>
  <si>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</si>
  <si>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</si>
  <si>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</si>
  <si>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</si>
  <si>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</si>
  <si>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</si>
  <si>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</si>
  <si>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</si>
  <si>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</si>
  <si>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</si>
  <si>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</si>
  <si>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</si>
  <si>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</si>
  <si>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</si>
  <si>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</si>
  <si>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</si>
  <si>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</si>
  <si>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</si>
  <si>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</si>
  <si>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</si>
  <si>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</si>
  <si>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</si>
  <si>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</si>
  <si>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</si>
  <si>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</si>
  <si>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</si>
  <si>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</si>
  <si>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</si>
  <si>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</si>
  <si>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</si>
  <si>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</si>
  <si>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</si>
  <si>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</si>
  <si>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</si>
  <si>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</si>
  <si>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</si>
  <si>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</si>
  <si>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</si>
  <si>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</si>
  <si>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</si>
  <si>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</si>
  <si>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</si>
  <si>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</si>
  <si>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РАЗОМ ДОХОДІВ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</si>
  <si>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</si>
  <si>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Акцизний податок з вироблених в України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</si>
  <si>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</si>
  <si>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фінансовий ресурс</t>
  </si>
  <si>
    <t>реверсна дотація (нов.)</t>
  </si>
  <si>
    <t>Субвенція на централізовані заходи з лікування хворих на цукровий та нецукровий діабет</t>
  </si>
  <si>
    <t xml:space="preserve"> </t>
  </si>
  <si>
    <t>Адміністративні  штрафи та інші санкції за порушення законодавства у сфері виробництва та обігу алкогольних напоїв та тютюнових виробів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</si>
  <si>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</si>
  <si>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</si>
  <si>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Усього доходів (без урахування міжбюджетних трансфертів)</t>
  </si>
  <si>
    <t>Субвенції з місцевих бюджетів іншим бюджетам</t>
  </si>
  <si>
    <t>Субвенція з місцевого бюджету на здійснення переданих видатків у сфері охорони здоров'я за рахунок коштів медичної субвенції (передана до іншого місцевого бюджету)</t>
  </si>
  <si>
    <t>Додаток 1</t>
  </si>
  <si>
    <t>Одеської області</t>
  </si>
  <si>
    <t>Доходи  бюджету міста Чорноморська на 2019 рік</t>
  </si>
  <si>
    <t>(грн.)</t>
  </si>
  <si>
    <t>до рішення Чорноморської міської ради</t>
  </si>
  <si>
    <t>Вик. О.М.Яковенко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</si>
  <si>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</si>
  <si>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</si>
  <si>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виконання інвестиційних проектів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</si>
  <si>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</si>
  <si>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</si>
  <si>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</si>
  <si>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</si>
  <si>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від  25.01.2019р. №  382-VII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</si>
  <si>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квартироної плати ( утримання будинків і споруд та прибудинкових територій), управління багатоквартирним будинком, поводження з  побутовими відходами (вивезення побутових відходів) та вивезення  рідких нечистот, внесків за встановлення, обслуговування та заміну вузлів комерційного обліку води та теплової енергії, абоненського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</si>
  <si>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 xml:space="preserve">                   Зміни та доповнення до доходів  бюджету міста Чорноморська на  2019 рік 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</si>
  <si>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</si>
  <si>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</si>
  <si>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</si>
  <si>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</si>
  <si>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до рішення  виконавчого комітету Чорноморської міської ради</t>
  </si>
  <si>
    <t xml:space="preserve">від                          2019р. №                </t>
  </si>
  <si>
    <t>Керуюча справами</t>
  </si>
  <si>
    <t>Н. В. Кушніренко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</si>
</sst>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53"/>
      <name val="Times New Roman"/>
      <family val="1"/>
      <charset val="204"/>
    </font>
    <font>
      <sz val="14"/>
      <color indexed="5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0" xfId="0" applyFont="1"/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165" fontId="9" fillId="0" borderId="0" xfId="0" applyNumberFormat="1" applyFont="1" applyBorder="1"/>
    <xf numFmtId="165" fontId="0" fillId="0" borderId="0" xfId="0" applyNumberFormat="1"/>
    <xf numFmtId="0" fontId="9" fillId="0" borderId="0" xfId="0" applyFont="1" applyBorder="1" applyAlignment="1">
      <alignment horizontal="justify" wrapText="1"/>
    </xf>
    <xf numFmtId="0" fontId="13" fillId="0" borderId="0" xfId="0" applyFont="1" applyBorder="1" applyAlignment="1">
      <alignment horizontal="justify" wrapText="1"/>
    </xf>
    <xf numFmtId="164" fontId="13" fillId="2" borderId="0" xfId="0" applyNumberFormat="1" applyFont="1" applyFill="1" applyBorder="1" applyAlignment="1">
      <alignment horizontal="center" wrapText="1"/>
    </xf>
    <xf numFmtId="164" fontId="9" fillId="2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23" fillId="0" borderId="0" xfId="0" applyFont="1" applyAlignment="1">
      <alignment horizontal="justify"/>
    </xf>
    <xf numFmtId="0" fontId="24" fillId="0" borderId="0" xfId="0" applyFont="1"/>
    <xf numFmtId="0" fontId="20" fillId="0" borderId="0" xfId="0" applyFont="1"/>
    <xf numFmtId="0" fontId="11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3" fontId="16" fillId="2" borderId="1" xfId="0" applyNumberFormat="1" applyFont="1" applyFill="1" applyBorder="1" applyAlignment="1">
      <alignment horizontal="center" vertical="top" wrapText="1"/>
    </xf>
    <xf numFmtId="3" fontId="15" fillId="2" borderId="1" xfId="0" applyNumberFormat="1" applyFont="1" applyFill="1" applyBorder="1" applyAlignment="1">
      <alignment horizontal="center" vertical="top" wrapText="1"/>
    </xf>
    <xf numFmtId="3" fontId="14" fillId="2" borderId="1" xfId="0" applyNumberFormat="1" applyFont="1" applyFill="1" applyBorder="1" applyAlignment="1">
      <alignment horizontal="center" vertical="top" wrapText="1"/>
    </xf>
    <xf numFmtId="3" fontId="17" fillId="2" borderId="4" xfId="0" applyNumberFormat="1" applyFont="1" applyFill="1" applyBorder="1" applyAlignment="1">
      <alignment horizontal="center" vertical="top" wrapText="1"/>
    </xf>
    <xf numFmtId="3" fontId="16" fillId="2" borderId="4" xfId="0" applyNumberFormat="1" applyFont="1" applyFill="1" applyBorder="1" applyAlignment="1">
      <alignment horizontal="center" vertical="top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top" wrapText="1"/>
    </xf>
    <xf numFmtId="3" fontId="17" fillId="2" borderId="2" xfId="0" applyNumberFormat="1" applyFont="1" applyFill="1" applyBorder="1" applyAlignment="1">
      <alignment horizontal="center" vertical="justify" wrapText="1"/>
    </xf>
    <xf numFmtId="3" fontId="13" fillId="2" borderId="1" xfId="0" applyNumberFormat="1" applyFont="1" applyFill="1" applyBorder="1" applyAlignment="1">
      <alignment horizontal="center" vertical="top" wrapText="1"/>
    </xf>
    <xf numFmtId="3" fontId="13" fillId="2" borderId="2" xfId="0" applyNumberFormat="1" applyFont="1" applyFill="1" applyBorder="1" applyAlignment="1">
      <alignment horizontal="center" vertical="top" wrapText="1"/>
    </xf>
    <xf numFmtId="3" fontId="11" fillId="2" borderId="2" xfId="0" applyNumberFormat="1" applyFont="1" applyFill="1" applyBorder="1" applyAlignment="1">
      <alignment horizontal="center" vertical="top" wrapText="1"/>
    </xf>
    <xf numFmtId="3" fontId="9" fillId="2" borderId="2" xfId="0" applyNumberFormat="1" applyFont="1" applyFill="1" applyBorder="1" applyAlignment="1">
      <alignment horizontal="center" vertical="top" wrapText="1"/>
    </xf>
    <xf numFmtId="3" fontId="16" fillId="2" borderId="1" xfId="0" applyNumberFormat="1" applyFont="1" applyFill="1" applyBorder="1" applyAlignment="1">
      <alignment horizontal="center" vertical="justify" wrapText="1"/>
    </xf>
    <xf numFmtId="3" fontId="10" fillId="2" borderId="2" xfId="0" applyNumberFormat="1" applyFont="1" applyFill="1" applyBorder="1" applyAlignment="1">
      <alignment horizontal="center" vertical="top" wrapText="1"/>
    </xf>
    <xf numFmtId="3" fontId="14" fillId="0" borderId="1" xfId="0" applyNumberFormat="1" applyFont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25" fillId="0" borderId="0" xfId="0" applyFont="1" applyAlignment="1">
      <alignment horizontal="justify"/>
    </xf>
    <xf numFmtId="3" fontId="18" fillId="0" borderId="0" xfId="0" applyNumberFormat="1" applyFont="1"/>
    <xf numFmtId="0" fontId="2" fillId="0" borderId="0" xfId="0" applyFont="1" applyAlignment="1">
      <alignment horizontal="left"/>
    </xf>
    <xf numFmtId="0" fontId="9" fillId="0" borderId="2" xfId="0" applyFont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6" fillId="0" borderId="0" xfId="0" applyFont="1" applyAlignment="1">
      <alignment horizontal="justify"/>
    </xf>
    <xf numFmtId="0" fontId="11" fillId="0" borderId="0" xfId="0" applyFont="1"/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7"/>
  <sheetViews>
    <sheetView view="pageBreakPreview" topLeftCell="A78" zoomScale="75" zoomScaleSheetLayoutView="75" workbookViewId="0">
      <selection activeCell="B81" sqref="B81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9.28515625" customWidth="1"/>
    <col min="5" max="5" width="16.42578125" customWidth="1"/>
    <col min="6" max="6" width="18.5703125" customWidth="1"/>
    <col min="8" max="8" width="23" customWidth="1"/>
  </cols>
  <sheetData>
    <row r="1" spans="1:6" ht="20.25">
      <c r="A1" s="114"/>
      <c r="B1" s="114"/>
      <c r="D1" s="108" t="s">
        <v>81</v>
      </c>
      <c r="E1" s="109"/>
      <c r="F1" s="109"/>
    </row>
    <row r="2" spans="1:6">
      <c r="A2" s="2"/>
      <c r="D2" s="110" t="s">
        <v>85</v>
      </c>
      <c r="E2" s="110"/>
      <c r="F2" s="110"/>
    </row>
    <row r="3" spans="1:6">
      <c r="A3" s="2"/>
      <c r="D3" s="71" t="s">
        <v>82</v>
      </c>
      <c r="E3" s="71"/>
      <c r="F3" s="71"/>
    </row>
    <row r="4" spans="1:6">
      <c r="A4" s="2"/>
      <c r="D4" s="95" t="s">
        <v>94</v>
      </c>
      <c r="E4" s="17"/>
    </row>
    <row r="5" spans="1:6" ht="20.25">
      <c r="A5" s="111" t="s">
        <v>83</v>
      </c>
      <c r="B5" s="111"/>
      <c r="C5" s="111"/>
      <c r="D5" s="111"/>
      <c r="E5" s="111"/>
      <c r="F5" s="111"/>
    </row>
    <row r="6" spans="1:6" ht="18.75">
      <c r="A6" s="7"/>
      <c r="B6" s="6"/>
      <c r="C6" s="6"/>
      <c r="D6" s="6"/>
      <c r="E6" s="6"/>
      <c r="F6" s="7" t="s">
        <v>84</v>
      </c>
    </row>
    <row r="7" spans="1:6" ht="18.75">
      <c r="A7" s="112" t="s">
        <v>3</v>
      </c>
      <c r="B7" s="112" t="s">
        <v>74</v>
      </c>
      <c r="C7" s="112" t="s">
        <v>1</v>
      </c>
      <c r="D7" s="112" t="s">
        <v>2</v>
      </c>
      <c r="E7" s="112"/>
      <c r="F7" s="112" t="s">
        <v>0</v>
      </c>
    </row>
    <row r="8" spans="1:6" ht="56.25">
      <c r="A8" s="113"/>
      <c r="B8" s="112"/>
      <c r="C8" s="112"/>
      <c r="D8" s="51" t="s">
        <v>0</v>
      </c>
      <c r="E8" s="51" t="s">
        <v>4</v>
      </c>
      <c r="F8" s="112"/>
    </row>
    <row r="9" spans="1:6" ht="22.5" customHeight="1">
      <c r="A9" s="61">
        <v>1</v>
      </c>
      <c r="B9" s="61">
        <v>2</v>
      </c>
      <c r="C9" s="61">
        <v>3</v>
      </c>
      <c r="D9" s="61">
        <v>4</v>
      </c>
      <c r="E9" s="61">
        <v>5</v>
      </c>
      <c r="F9" s="61" t="s">
        <v>5</v>
      </c>
    </row>
    <row r="10" spans="1:6" ht="22.5" customHeight="1">
      <c r="A10" s="26">
        <v>10000000</v>
      </c>
      <c r="B10" s="10" t="s">
        <v>6</v>
      </c>
      <c r="C10" s="74">
        <f>C11+C15+C19</f>
        <v>634640100</v>
      </c>
      <c r="D10" s="74">
        <f>D36</f>
        <v>303000</v>
      </c>
      <c r="E10" s="38" t="s">
        <v>31</v>
      </c>
      <c r="F10" s="86">
        <f>C10</f>
        <v>634640100</v>
      </c>
    </row>
    <row r="11" spans="1:6" ht="40.5" customHeight="1">
      <c r="A11" s="62">
        <v>11000000</v>
      </c>
      <c r="B11" s="62" t="s">
        <v>44</v>
      </c>
      <c r="C11" s="77">
        <f>C12+C13</f>
        <v>361074100</v>
      </c>
      <c r="D11" s="63" t="s">
        <v>31</v>
      </c>
      <c r="E11" s="63" t="s">
        <v>31</v>
      </c>
      <c r="F11" s="87">
        <f>C11</f>
        <v>361074100</v>
      </c>
    </row>
    <row r="12" spans="1:6" s="27" customFormat="1" ht="20.25">
      <c r="A12" s="22">
        <v>11010000</v>
      </c>
      <c r="B12" s="22" t="s">
        <v>62</v>
      </c>
      <c r="C12" s="72">
        <f>(360350+706.2)*1000</f>
        <v>361056200</v>
      </c>
      <c r="D12" s="39" t="s">
        <v>31</v>
      </c>
      <c r="E12" s="39" t="s">
        <v>31</v>
      </c>
      <c r="F12" s="88">
        <f t="shared" ref="F12:F33" si="0">C12</f>
        <v>361056200</v>
      </c>
    </row>
    <row r="13" spans="1:6" ht="25.5" customHeight="1">
      <c r="A13" s="9">
        <v>11020000</v>
      </c>
      <c r="B13" s="9" t="s">
        <v>7</v>
      </c>
      <c r="C13" s="74">
        <f>C14</f>
        <v>17900</v>
      </c>
      <c r="D13" s="38" t="s">
        <v>31</v>
      </c>
      <c r="E13" s="38" t="s">
        <v>31</v>
      </c>
      <c r="F13" s="89">
        <f t="shared" si="0"/>
        <v>17900</v>
      </c>
    </row>
    <row r="14" spans="1:6" ht="36.75" customHeight="1">
      <c r="A14" s="8">
        <v>11020200</v>
      </c>
      <c r="B14" s="8" t="s">
        <v>24</v>
      </c>
      <c r="C14" s="73">
        <v>17900</v>
      </c>
      <c r="D14" s="40" t="s">
        <v>31</v>
      </c>
      <c r="E14" s="40" t="s">
        <v>31</v>
      </c>
      <c r="F14" s="88">
        <f t="shared" si="0"/>
        <v>17900</v>
      </c>
    </row>
    <row r="15" spans="1:6" ht="26.25" customHeight="1">
      <c r="A15" s="37">
        <v>14000000</v>
      </c>
      <c r="B15" s="36" t="s">
        <v>42</v>
      </c>
      <c r="C15" s="75">
        <f>C16+C17+C18</f>
        <v>38270000</v>
      </c>
      <c r="D15" s="41" t="s">
        <v>31</v>
      </c>
      <c r="E15" s="41" t="s">
        <v>31</v>
      </c>
      <c r="F15" s="89">
        <f t="shared" si="0"/>
        <v>38270000</v>
      </c>
    </row>
    <row r="16" spans="1:6" ht="42.75" customHeight="1">
      <c r="A16" s="52">
        <v>14021900</v>
      </c>
      <c r="B16" s="53" t="s">
        <v>69</v>
      </c>
      <c r="C16" s="76">
        <v>3590000</v>
      </c>
      <c r="D16" s="41"/>
      <c r="E16" s="41"/>
      <c r="F16" s="90">
        <f t="shared" si="0"/>
        <v>3590000</v>
      </c>
    </row>
    <row r="17" spans="1:6" ht="39" customHeight="1">
      <c r="A17" s="52">
        <v>14031900</v>
      </c>
      <c r="B17" s="53" t="s">
        <v>70</v>
      </c>
      <c r="C17" s="76">
        <v>14700000</v>
      </c>
      <c r="D17" s="41"/>
      <c r="E17" s="41"/>
      <c r="F17" s="90">
        <f t="shared" si="0"/>
        <v>14700000</v>
      </c>
    </row>
    <row r="18" spans="1:6" ht="41.25" customHeight="1">
      <c r="A18" s="35">
        <v>14040000</v>
      </c>
      <c r="B18" s="35" t="s">
        <v>63</v>
      </c>
      <c r="C18" s="73">
        <v>19980000</v>
      </c>
      <c r="D18" s="40" t="s">
        <v>31</v>
      </c>
      <c r="E18" s="40" t="s">
        <v>31</v>
      </c>
      <c r="F18" s="90">
        <f t="shared" si="0"/>
        <v>19980000</v>
      </c>
    </row>
    <row r="19" spans="1:6" s="16" customFormat="1" ht="36.75" customHeight="1">
      <c r="A19" s="15">
        <v>18000000</v>
      </c>
      <c r="B19" s="9" t="s">
        <v>43</v>
      </c>
      <c r="C19" s="74">
        <f>C20+C35+C34</f>
        <v>235296000</v>
      </c>
      <c r="D19" s="38" t="s">
        <v>31</v>
      </c>
      <c r="E19" s="38" t="s">
        <v>31</v>
      </c>
      <c r="F19" s="89">
        <f t="shared" si="0"/>
        <v>235296000</v>
      </c>
    </row>
    <row r="20" spans="1:6" ht="24.75" customHeight="1">
      <c r="A20" s="9">
        <v>18010000</v>
      </c>
      <c r="B20" s="9" t="s">
        <v>41</v>
      </c>
      <c r="C20" s="74">
        <f>C21+C26+C31</f>
        <v>182268000</v>
      </c>
      <c r="D20" s="38" t="s">
        <v>31</v>
      </c>
      <c r="E20" s="38" t="s">
        <v>31</v>
      </c>
      <c r="F20" s="89">
        <f t="shared" si="0"/>
        <v>182268000</v>
      </c>
    </row>
    <row r="21" spans="1:6" ht="28.5" customHeight="1">
      <c r="A21" s="9"/>
      <c r="B21" s="15" t="s">
        <v>59</v>
      </c>
      <c r="C21" s="74">
        <f>SUM(C22:C25)</f>
        <v>17174000</v>
      </c>
      <c r="D21" s="38"/>
      <c r="E21" s="38"/>
      <c r="F21" s="89">
        <f t="shared" si="0"/>
        <v>17174000</v>
      </c>
    </row>
    <row r="22" spans="1:6" s="27" customFormat="1" ht="40.5" customHeight="1">
      <c r="A22" s="8">
        <v>18010100</v>
      </c>
      <c r="B22" s="8" t="s">
        <v>47</v>
      </c>
      <c r="C22" s="73">
        <v>136000</v>
      </c>
      <c r="D22" s="40" t="s">
        <v>31</v>
      </c>
      <c r="E22" s="40" t="s">
        <v>31</v>
      </c>
      <c r="F22" s="88">
        <f t="shared" si="0"/>
        <v>136000</v>
      </c>
    </row>
    <row r="23" spans="1:6" s="27" customFormat="1" ht="41.25" customHeight="1">
      <c r="A23" s="8">
        <v>18010200</v>
      </c>
      <c r="B23" s="8" t="s">
        <v>48</v>
      </c>
      <c r="C23" s="73">
        <v>2200000</v>
      </c>
      <c r="D23" s="40" t="s">
        <v>31</v>
      </c>
      <c r="E23" s="40" t="s">
        <v>31</v>
      </c>
      <c r="F23" s="88">
        <f t="shared" si="0"/>
        <v>2200000</v>
      </c>
    </row>
    <row r="24" spans="1:6" s="27" customFormat="1" ht="47.25" customHeight="1">
      <c r="A24" s="8">
        <v>18010300</v>
      </c>
      <c r="B24" s="8" t="s">
        <v>49</v>
      </c>
      <c r="C24" s="73">
        <v>4408000</v>
      </c>
      <c r="D24" s="40" t="s">
        <v>31</v>
      </c>
      <c r="E24" s="40" t="s">
        <v>31</v>
      </c>
      <c r="F24" s="88">
        <f t="shared" si="0"/>
        <v>4408000</v>
      </c>
    </row>
    <row r="25" spans="1:6" s="27" customFormat="1" ht="58.5" customHeight="1">
      <c r="A25" s="8">
        <v>18010400</v>
      </c>
      <c r="B25" s="8" t="s">
        <v>50</v>
      </c>
      <c r="C25" s="73">
        <v>10430000</v>
      </c>
      <c r="D25" s="40" t="s">
        <v>31</v>
      </c>
      <c r="E25" s="40" t="s">
        <v>31</v>
      </c>
      <c r="F25" s="88">
        <f t="shared" si="0"/>
        <v>10430000</v>
      </c>
    </row>
    <row r="26" spans="1:6" s="27" customFormat="1" ht="24.75" customHeight="1">
      <c r="A26" s="8"/>
      <c r="B26" s="15" t="s">
        <v>60</v>
      </c>
      <c r="C26" s="78">
        <f>SUM(C27:C30)</f>
        <v>164674000</v>
      </c>
      <c r="D26" s="41"/>
      <c r="E26" s="41"/>
      <c r="F26" s="89">
        <f>C26</f>
        <v>164674000</v>
      </c>
    </row>
    <row r="27" spans="1:6" s="27" customFormat="1" ht="25.5" customHeight="1">
      <c r="A27" s="8">
        <v>18010500</v>
      </c>
      <c r="B27" s="8" t="s">
        <v>51</v>
      </c>
      <c r="C27" s="73">
        <v>69510000</v>
      </c>
      <c r="D27" s="40" t="s">
        <v>31</v>
      </c>
      <c r="E27" s="40" t="s">
        <v>31</v>
      </c>
      <c r="F27" s="88">
        <f t="shared" si="0"/>
        <v>69510000</v>
      </c>
    </row>
    <row r="28" spans="1:6" s="27" customFormat="1" ht="23.25" customHeight="1">
      <c r="A28" s="8">
        <v>18010600</v>
      </c>
      <c r="B28" s="8" t="s">
        <v>52</v>
      </c>
      <c r="C28" s="73">
        <v>85800000</v>
      </c>
      <c r="D28" s="40" t="s">
        <v>31</v>
      </c>
      <c r="E28" s="40" t="s">
        <v>31</v>
      </c>
      <c r="F28" s="88">
        <f t="shared" si="0"/>
        <v>85800000</v>
      </c>
    </row>
    <row r="29" spans="1:6" s="27" customFormat="1" ht="25.5" customHeight="1">
      <c r="A29" s="8">
        <v>18010700</v>
      </c>
      <c r="B29" s="8" t="s">
        <v>53</v>
      </c>
      <c r="C29" s="73">
        <v>1034000</v>
      </c>
      <c r="D29" s="40" t="s">
        <v>31</v>
      </c>
      <c r="E29" s="40" t="s">
        <v>31</v>
      </c>
      <c r="F29" s="88">
        <f t="shared" si="0"/>
        <v>1034000</v>
      </c>
    </row>
    <row r="30" spans="1:6" s="27" customFormat="1" ht="24.75" customHeight="1">
      <c r="A30" s="8">
        <v>18010900</v>
      </c>
      <c r="B30" s="8" t="s">
        <v>54</v>
      </c>
      <c r="C30" s="73">
        <v>8330000</v>
      </c>
      <c r="D30" s="40" t="s">
        <v>31</v>
      </c>
      <c r="E30" s="40" t="s">
        <v>31</v>
      </c>
      <c r="F30" s="88">
        <f t="shared" si="0"/>
        <v>8330000</v>
      </c>
    </row>
    <row r="31" spans="1:6" s="27" customFormat="1" ht="24.75" customHeight="1">
      <c r="A31" s="8"/>
      <c r="B31" s="15" t="s">
        <v>61</v>
      </c>
      <c r="C31" s="78">
        <f>SUM(C32:C33)</f>
        <v>420000</v>
      </c>
      <c r="D31" s="41"/>
      <c r="E31" s="41"/>
      <c r="F31" s="89">
        <f>C31</f>
        <v>420000</v>
      </c>
    </row>
    <row r="32" spans="1:6" s="27" customFormat="1" ht="24.75" customHeight="1">
      <c r="A32" s="8">
        <v>18011000</v>
      </c>
      <c r="B32" s="8" t="s">
        <v>55</v>
      </c>
      <c r="C32" s="73">
        <v>225000</v>
      </c>
      <c r="D32" s="40" t="s">
        <v>31</v>
      </c>
      <c r="E32" s="40" t="s">
        <v>31</v>
      </c>
      <c r="F32" s="88">
        <f t="shared" si="0"/>
        <v>225000</v>
      </c>
    </row>
    <row r="33" spans="1:6" s="27" customFormat="1" ht="24.75" customHeight="1">
      <c r="A33" s="8">
        <v>18011100</v>
      </c>
      <c r="B33" s="8" t="s">
        <v>56</v>
      </c>
      <c r="C33" s="73">
        <v>195000</v>
      </c>
      <c r="D33" s="40" t="s">
        <v>31</v>
      </c>
      <c r="E33" s="40" t="s">
        <v>31</v>
      </c>
      <c r="F33" s="88">
        <f t="shared" si="0"/>
        <v>195000</v>
      </c>
    </row>
    <row r="34" spans="1:6" ht="28.5" customHeight="1">
      <c r="A34" s="15">
        <v>18030000</v>
      </c>
      <c r="B34" s="15" t="s">
        <v>45</v>
      </c>
      <c r="C34" s="78">
        <f>118000+30000</f>
        <v>148000</v>
      </c>
      <c r="D34" s="41" t="s">
        <v>31</v>
      </c>
      <c r="E34" s="41" t="s">
        <v>31</v>
      </c>
      <c r="F34" s="89">
        <f>C34</f>
        <v>148000</v>
      </c>
    </row>
    <row r="35" spans="1:6" s="16" customFormat="1" ht="22.5" customHeight="1">
      <c r="A35" s="9">
        <v>18050000</v>
      </c>
      <c r="B35" s="9" t="s">
        <v>27</v>
      </c>
      <c r="C35" s="74">
        <f>48880000+4000000</f>
        <v>52880000</v>
      </c>
      <c r="D35" s="38" t="s">
        <v>31</v>
      </c>
      <c r="E35" s="38" t="str">
        <f>D35</f>
        <v>х</v>
      </c>
      <c r="F35" s="86">
        <f>C35</f>
        <v>52880000</v>
      </c>
    </row>
    <row r="36" spans="1:6" ht="23.25" customHeight="1">
      <c r="A36" s="15">
        <v>19000000</v>
      </c>
      <c r="B36" s="15" t="s">
        <v>28</v>
      </c>
      <c r="C36" s="78" t="s">
        <v>31</v>
      </c>
      <c r="D36" s="78">
        <f>D37</f>
        <v>303000</v>
      </c>
      <c r="E36" s="41" t="s">
        <v>31</v>
      </c>
      <c r="F36" s="89">
        <f>D36</f>
        <v>303000</v>
      </c>
    </row>
    <row r="37" spans="1:6" ht="21" customHeight="1">
      <c r="A37" s="8">
        <v>19010000</v>
      </c>
      <c r="B37" s="8" t="s">
        <v>29</v>
      </c>
      <c r="C37" s="73" t="s">
        <v>31</v>
      </c>
      <c r="D37" s="73">
        <v>303000</v>
      </c>
      <c r="E37" s="40" t="s">
        <v>31</v>
      </c>
      <c r="F37" s="90">
        <f>D37</f>
        <v>303000</v>
      </c>
    </row>
    <row r="38" spans="1:6" ht="22.5" hidden="1" customHeight="1">
      <c r="A38" s="8">
        <v>19040000</v>
      </c>
      <c r="B38" s="8" t="s">
        <v>30</v>
      </c>
      <c r="C38" s="40">
        <v>0</v>
      </c>
      <c r="D38" s="40" t="s">
        <v>31</v>
      </c>
      <c r="E38" s="40" t="s">
        <v>31</v>
      </c>
      <c r="F38" s="90">
        <f>C38</f>
        <v>0</v>
      </c>
    </row>
    <row r="39" spans="1:6" ht="24" customHeight="1">
      <c r="A39" s="26">
        <v>20000000</v>
      </c>
      <c r="B39" s="10" t="s">
        <v>8</v>
      </c>
      <c r="C39" s="74">
        <f>C40+C46+C53</f>
        <v>11179400</v>
      </c>
      <c r="D39" s="74">
        <f>D53+D57</f>
        <v>24241801</v>
      </c>
      <c r="E39" s="38">
        <f>E53</f>
        <v>2000000</v>
      </c>
      <c r="F39" s="86">
        <f>C39+D39</f>
        <v>35421201</v>
      </c>
    </row>
    <row r="40" spans="1:6" ht="22.5" customHeight="1">
      <c r="A40" s="9">
        <v>21000000</v>
      </c>
      <c r="B40" s="13" t="s">
        <v>9</v>
      </c>
      <c r="C40" s="74">
        <f>C41+C42+C43+C44+C45</f>
        <v>1997400</v>
      </c>
      <c r="D40" s="38" t="s">
        <v>31</v>
      </c>
      <c r="E40" s="38" t="s">
        <v>31</v>
      </c>
      <c r="F40" s="89">
        <f t="shared" ref="F40:F45" si="1">C40</f>
        <v>1997400</v>
      </c>
    </row>
    <row r="41" spans="1:6" s="14" customFormat="1" ht="56.25">
      <c r="A41" s="8">
        <v>21010300</v>
      </c>
      <c r="B41" s="12" t="s">
        <v>18</v>
      </c>
      <c r="C41" s="73">
        <v>7400</v>
      </c>
      <c r="D41" s="40" t="s">
        <v>31</v>
      </c>
      <c r="E41" s="40" t="s">
        <v>31</v>
      </c>
      <c r="F41" s="90">
        <f t="shared" si="1"/>
        <v>7400</v>
      </c>
    </row>
    <row r="42" spans="1:6" ht="39.75" customHeight="1">
      <c r="A42" s="8">
        <v>21050000</v>
      </c>
      <c r="B42" s="8" t="s">
        <v>19</v>
      </c>
      <c r="C42" s="73">
        <v>0</v>
      </c>
      <c r="D42" s="40" t="s">
        <v>31</v>
      </c>
      <c r="E42" s="40" t="s">
        <v>31</v>
      </c>
      <c r="F42" s="90">
        <f t="shared" si="1"/>
        <v>0</v>
      </c>
    </row>
    <row r="43" spans="1:6" ht="75" hidden="1">
      <c r="A43" s="8">
        <v>21080900</v>
      </c>
      <c r="B43" s="8" t="s">
        <v>20</v>
      </c>
      <c r="C43" s="40">
        <v>0</v>
      </c>
      <c r="D43" s="40" t="s">
        <v>31</v>
      </c>
      <c r="E43" s="40" t="s">
        <v>31</v>
      </c>
      <c r="F43" s="90">
        <f t="shared" si="1"/>
        <v>0</v>
      </c>
    </row>
    <row r="44" spans="1:6" ht="28.5" customHeight="1">
      <c r="A44" s="8">
        <v>21081100</v>
      </c>
      <c r="B44" s="8" t="s">
        <v>21</v>
      </c>
      <c r="C44" s="73">
        <f>900000+1000000-30000-60000</f>
        <v>1810000</v>
      </c>
      <c r="D44" s="40" t="s">
        <v>31</v>
      </c>
      <c r="E44" s="40" t="s">
        <v>31</v>
      </c>
      <c r="F44" s="90">
        <f t="shared" si="1"/>
        <v>1810000</v>
      </c>
    </row>
    <row r="45" spans="1:6" ht="40.5" customHeight="1">
      <c r="A45" s="8">
        <v>21081500</v>
      </c>
      <c r="B45" s="8" t="s">
        <v>75</v>
      </c>
      <c r="C45" s="73">
        <f>120000+60000</f>
        <v>180000</v>
      </c>
      <c r="D45" s="40" t="s">
        <v>31</v>
      </c>
      <c r="E45" s="40" t="s">
        <v>31</v>
      </c>
      <c r="F45" s="90">
        <f t="shared" si="1"/>
        <v>180000</v>
      </c>
    </row>
    <row r="46" spans="1:6" ht="37.5">
      <c r="A46" s="9">
        <v>22000000</v>
      </c>
      <c r="B46" s="9" t="s">
        <v>34</v>
      </c>
      <c r="C46" s="38">
        <f>C49+C51+C52+C47+C48+C50</f>
        <v>8182000</v>
      </c>
      <c r="D46" s="38" t="s">
        <v>31</v>
      </c>
      <c r="E46" s="38" t="s">
        <v>31</v>
      </c>
      <c r="F46" s="86">
        <f t="shared" ref="F46:F52" si="2">C46</f>
        <v>8182000</v>
      </c>
    </row>
    <row r="47" spans="1:6" s="27" customFormat="1" ht="37.5">
      <c r="A47" s="22">
        <v>22010300</v>
      </c>
      <c r="B47" s="22" t="s">
        <v>33</v>
      </c>
      <c r="C47" s="73">
        <v>195000</v>
      </c>
      <c r="D47" s="40" t="s">
        <v>31</v>
      </c>
      <c r="E47" s="40" t="s">
        <v>31</v>
      </c>
      <c r="F47" s="90">
        <f t="shared" si="2"/>
        <v>195000</v>
      </c>
    </row>
    <row r="48" spans="1:6" ht="20.25">
      <c r="A48" s="22">
        <v>22012500</v>
      </c>
      <c r="B48" s="22" t="s">
        <v>58</v>
      </c>
      <c r="C48" s="72">
        <v>4800000</v>
      </c>
      <c r="D48" s="39" t="s">
        <v>31</v>
      </c>
      <c r="E48" s="39" t="s">
        <v>31</v>
      </c>
      <c r="F48" s="88">
        <f t="shared" si="2"/>
        <v>4800000</v>
      </c>
    </row>
    <row r="49" spans="1:6" s="27" customFormat="1" ht="37.5">
      <c r="A49" s="22">
        <v>22012600</v>
      </c>
      <c r="B49" s="22" t="s">
        <v>64</v>
      </c>
      <c r="C49" s="72">
        <v>225000</v>
      </c>
      <c r="D49" s="39" t="s">
        <v>31</v>
      </c>
      <c r="E49" s="39" t="s">
        <v>31</v>
      </c>
      <c r="F49" s="88">
        <f t="shared" si="2"/>
        <v>225000</v>
      </c>
    </row>
    <row r="50" spans="1:6" s="27" customFormat="1" ht="93.75">
      <c r="A50" s="22">
        <v>22012900</v>
      </c>
      <c r="B50" s="49" t="s">
        <v>65</v>
      </c>
      <c r="C50" s="72">
        <v>26000</v>
      </c>
      <c r="D50" s="39" t="s">
        <v>31</v>
      </c>
      <c r="E50" s="39" t="s">
        <v>31</v>
      </c>
      <c r="F50" s="88">
        <f t="shared" si="2"/>
        <v>26000</v>
      </c>
    </row>
    <row r="51" spans="1:6" s="27" customFormat="1" ht="38.25" customHeight="1">
      <c r="A51" s="22">
        <v>22080400</v>
      </c>
      <c r="B51" s="50" t="s">
        <v>46</v>
      </c>
      <c r="C51" s="72">
        <v>2900000</v>
      </c>
      <c r="D51" s="39" t="s">
        <v>31</v>
      </c>
      <c r="E51" s="39" t="s">
        <v>31</v>
      </c>
      <c r="F51" s="88">
        <f t="shared" si="2"/>
        <v>2900000</v>
      </c>
    </row>
    <row r="52" spans="1:6" s="27" customFormat="1" ht="26.25" customHeight="1">
      <c r="A52" s="22">
        <v>22090000</v>
      </c>
      <c r="B52" s="22" t="s">
        <v>10</v>
      </c>
      <c r="C52" s="72">
        <v>36000</v>
      </c>
      <c r="D52" s="39" t="s">
        <v>31</v>
      </c>
      <c r="E52" s="39" t="s">
        <v>31</v>
      </c>
      <c r="F52" s="88">
        <f t="shared" si="2"/>
        <v>36000</v>
      </c>
    </row>
    <row r="53" spans="1:6" ht="26.25" customHeight="1">
      <c r="A53" s="9">
        <v>24000000</v>
      </c>
      <c r="B53" s="11" t="s">
        <v>11</v>
      </c>
      <c r="C53" s="74">
        <f>C54</f>
        <v>1000000</v>
      </c>
      <c r="D53" s="74">
        <f>D55+D56</f>
        <v>3000000</v>
      </c>
      <c r="E53" s="41">
        <f>E56</f>
        <v>2000000</v>
      </c>
      <c r="F53" s="86">
        <f>C53+D53</f>
        <v>4000000</v>
      </c>
    </row>
    <row r="54" spans="1:6" ht="22.5" customHeight="1">
      <c r="A54" s="8">
        <v>24060300</v>
      </c>
      <c r="B54" s="8" t="s">
        <v>12</v>
      </c>
      <c r="C54" s="73">
        <v>1000000</v>
      </c>
      <c r="D54" s="40" t="s">
        <v>31</v>
      </c>
      <c r="E54" s="40" t="s">
        <v>31</v>
      </c>
      <c r="F54" s="90">
        <f>C54</f>
        <v>1000000</v>
      </c>
    </row>
    <row r="55" spans="1:6" ht="60" customHeight="1">
      <c r="A55" s="8">
        <v>24062100</v>
      </c>
      <c r="B55" s="12" t="s">
        <v>22</v>
      </c>
      <c r="C55" s="40" t="s">
        <v>31</v>
      </c>
      <c r="D55" s="73">
        <v>1000000</v>
      </c>
      <c r="E55" s="40" t="s">
        <v>31</v>
      </c>
      <c r="F55" s="90">
        <f>D55</f>
        <v>1000000</v>
      </c>
    </row>
    <row r="56" spans="1:6" ht="19.5" customHeight="1">
      <c r="A56" s="22">
        <v>24170000</v>
      </c>
      <c r="B56" s="22" t="s">
        <v>32</v>
      </c>
      <c r="C56" s="42" t="s">
        <v>31</v>
      </c>
      <c r="D56" s="84">
        <v>2000000</v>
      </c>
      <c r="E56" s="43">
        <f>D56</f>
        <v>2000000</v>
      </c>
      <c r="F56" s="88">
        <f>D56</f>
        <v>2000000</v>
      </c>
    </row>
    <row r="57" spans="1:6" s="16" customFormat="1" ht="22.5" customHeight="1">
      <c r="A57" s="9">
        <v>25000000</v>
      </c>
      <c r="B57" s="9" t="s">
        <v>13</v>
      </c>
      <c r="C57" s="38" t="s">
        <v>31</v>
      </c>
      <c r="D57" s="74">
        <v>21241801</v>
      </c>
      <c r="E57" s="38" t="s">
        <v>31</v>
      </c>
      <c r="F57" s="86">
        <f>D57</f>
        <v>21241801</v>
      </c>
    </row>
    <row r="58" spans="1:6" s="16" customFormat="1" ht="22.5" customHeight="1">
      <c r="A58" s="26">
        <v>30000000</v>
      </c>
      <c r="B58" s="9" t="s">
        <v>14</v>
      </c>
      <c r="C58" s="74">
        <f>C59</f>
        <v>0</v>
      </c>
      <c r="D58" s="74">
        <f>D59+D62</f>
        <v>33134500</v>
      </c>
      <c r="E58" s="74">
        <f>E59+E62</f>
        <v>33134500</v>
      </c>
      <c r="F58" s="86">
        <f>C58+D58</f>
        <v>33134500</v>
      </c>
    </row>
    <row r="59" spans="1:6" s="16" customFormat="1" ht="22.5" customHeight="1">
      <c r="A59" s="9">
        <v>31000000</v>
      </c>
      <c r="B59" s="9" t="s">
        <v>35</v>
      </c>
      <c r="C59" s="74">
        <f>C60+C61</f>
        <v>0</v>
      </c>
      <c r="D59" s="74">
        <f>D61</f>
        <v>0</v>
      </c>
      <c r="E59" s="74">
        <f>E61</f>
        <v>0</v>
      </c>
      <c r="F59" s="86">
        <f>C59+D59</f>
        <v>0</v>
      </c>
    </row>
    <row r="60" spans="1:6" ht="75" hidden="1">
      <c r="A60" s="8">
        <v>31010200</v>
      </c>
      <c r="B60" s="21" t="s">
        <v>23</v>
      </c>
      <c r="C60" s="40">
        <v>0</v>
      </c>
      <c r="D60" s="40" t="s">
        <v>31</v>
      </c>
      <c r="E60" s="40" t="s">
        <v>31</v>
      </c>
      <c r="F60" s="23">
        <f>C60</f>
        <v>0</v>
      </c>
    </row>
    <row r="61" spans="1:6" ht="59.45" hidden="1" customHeight="1">
      <c r="A61" s="8">
        <v>31030000</v>
      </c>
      <c r="B61" s="8" t="s">
        <v>15</v>
      </c>
      <c r="C61" s="40">
        <v>0</v>
      </c>
      <c r="D61" s="40">
        <v>0</v>
      </c>
      <c r="E61" s="40">
        <f>D61</f>
        <v>0</v>
      </c>
      <c r="F61" s="23">
        <f>D61</f>
        <v>0</v>
      </c>
    </row>
    <row r="62" spans="1:6" s="16" customFormat="1" ht="39" customHeight="1">
      <c r="A62" s="9">
        <v>33000000</v>
      </c>
      <c r="B62" s="9" t="s">
        <v>36</v>
      </c>
      <c r="C62" s="38" t="s">
        <v>31</v>
      </c>
      <c r="D62" s="74">
        <f>D63</f>
        <v>33134500</v>
      </c>
      <c r="E62" s="74">
        <f>E63</f>
        <v>33134500</v>
      </c>
      <c r="F62" s="86">
        <f>D62</f>
        <v>33134500</v>
      </c>
    </row>
    <row r="63" spans="1:6" ht="20.25">
      <c r="A63" s="8">
        <v>33010000</v>
      </c>
      <c r="B63" s="8" t="s">
        <v>16</v>
      </c>
      <c r="C63" s="44" t="s">
        <v>31</v>
      </c>
      <c r="D63" s="73">
        <v>33134500</v>
      </c>
      <c r="E63" s="73">
        <f>D63</f>
        <v>33134500</v>
      </c>
      <c r="F63" s="90">
        <f>D63</f>
        <v>33134500</v>
      </c>
    </row>
    <row r="64" spans="1:6" s="16" customFormat="1" ht="20.25">
      <c r="A64" s="29">
        <v>50000000</v>
      </c>
      <c r="B64" s="28" t="s">
        <v>37</v>
      </c>
      <c r="C64" s="46" t="s">
        <v>31</v>
      </c>
      <c r="D64" s="85">
        <f>D65</f>
        <v>0</v>
      </c>
      <c r="E64" s="46" t="s">
        <v>31</v>
      </c>
      <c r="F64" s="91">
        <f>D64</f>
        <v>0</v>
      </c>
    </row>
    <row r="65" spans="1:8" ht="60" customHeight="1">
      <c r="A65" s="22">
        <v>50110000</v>
      </c>
      <c r="B65" s="22" t="s">
        <v>17</v>
      </c>
      <c r="C65" s="47" t="s">
        <v>31</v>
      </c>
      <c r="D65" s="84">
        <v>0</v>
      </c>
      <c r="E65" s="48" t="s">
        <v>31</v>
      </c>
      <c r="F65" s="88">
        <f>D65</f>
        <v>0</v>
      </c>
    </row>
    <row r="66" spans="1:8" s="16" customFormat="1" ht="23.25" customHeight="1">
      <c r="A66" s="15"/>
      <c r="B66" s="15" t="s">
        <v>78</v>
      </c>
      <c r="C66" s="79">
        <f>C10+C39+C58</f>
        <v>645819500</v>
      </c>
      <c r="D66" s="79">
        <f>D10+D39+D58+D64</f>
        <v>57679301</v>
      </c>
      <c r="E66" s="79">
        <f>E39+E58</f>
        <v>35134500</v>
      </c>
      <c r="F66" s="89">
        <f>C66+D66</f>
        <v>703498801</v>
      </c>
    </row>
    <row r="67" spans="1:8" ht="20.25">
      <c r="A67" s="26">
        <v>40000000</v>
      </c>
      <c r="B67" s="10" t="s">
        <v>38</v>
      </c>
      <c r="C67" s="80">
        <f>C68</f>
        <v>269978653</v>
      </c>
      <c r="D67" s="81">
        <f>D68</f>
        <v>13300000</v>
      </c>
      <c r="E67" s="81">
        <f>E68</f>
        <v>13300000</v>
      </c>
      <c r="F67" s="91">
        <f>C67+D67</f>
        <v>283278653</v>
      </c>
    </row>
    <row r="68" spans="1:8" ht="18.75">
      <c r="A68" s="9">
        <v>41000000</v>
      </c>
      <c r="B68" s="9" t="s">
        <v>25</v>
      </c>
      <c r="C68" s="80">
        <f>C71+C69+C74+C76</f>
        <v>269978653</v>
      </c>
      <c r="D68" s="80">
        <f>D76</f>
        <v>13300000</v>
      </c>
      <c r="E68" s="80">
        <f>E76</f>
        <v>13300000</v>
      </c>
      <c r="F68" s="91">
        <f>C68+D68</f>
        <v>283278653</v>
      </c>
    </row>
    <row r="69" spans="1:8" ht="18.75" hidden="1">
      <c r="A69" s="33">
        <v>41020000</v>
      </c>
      <c r="B69" s="33" t="s">
        <v>39</v>
      </c>
      <c r="C69" s="81">
        <f>C70</f>
        <v>0</v>
      </c>
      <c r="D69" s="81" t="s">
        <v>31</v>
      </c>
      <c r="E69" s="81" t="s">
        <v>31</v>
      </c>
      <c r="F69" s="91">
        <f>C69</f>
        <v>0</v>
      </c>
    </row>
    <row r="70" spans="1:8" ht="56.25" hidden="1">
      <c r="A70" s="33">
        <v>41021200</v>
      </c>
      <c r="B70" s="34" t="s">
        <v>40</v>
      </c>
      <c r="C70" s="82"/>
      <c r="D70" s="82" t="s">
        <v>31</v>
      </c>
      <c r="E70" s="82" t="s">
        <v>31</v>
      </c>
      <c r="F70" s="92">
        <f>C70</f>
        <v>0</v>
      </c>
    </row>
    <row r="71" spans="1:8" ht="18.75">
      <c r="A71" s="25">
        <v>41030000</v>
      </c>
      <c r="B71" s="25" t="s">
        <v>26</v>
      </c>
      <c r="C71" s="81">
        <f>C72+C73</f>
        <v>152402700</v>
      </c>
      <c r="D71" s="81">
        <f>D85</f>
        <v>0</v>
      </c>
      <c r="E71" s="81">
        <f>E85</f>
        <v>0</v>
      </c>
      <c r="F71" s="91">
        <f>C71+D71</f>
        <v>152402700</v>
      </c>
    </row>
    <row r="72" spans="1:8" ht="30" customHeight="1">
      <c r="A72" s="18">
        <v>41033900</v>
      </c>
      <c r="B72" s="18" t="s">
        <v>57</v>
      </c>
      <c r="C72" s="83">
        <v>99307800</v>
      </c>
      <c r="D72" s="45"/>
      <c r="E72" s="45"/>
      <c r="F72" s="92">
        <f>C72+D72</f>
        <v>99307800</v>
      </c>
    </row>
    <row r="73" spans="1:8" ht="30" customHeight="1">
      <c r="A73" s="12">
        <v>41034200</v>
      </c>
      <c r="B73" s="24" t="s">
        <v>66</v>
      </c>
      <c r="C73" s="83">
        <v>53094900</v>
      </c>
      <c r="D73" s="45"/>
      <c r="E73" s="45"/>
      <c r="F73" s="92">
        <f>C73+D73</f>
        <v>53094900</v>
      </c>
    </row>
    <row r="74" spans="1:8" ht="30" customHeight="1">
      <c r="A74" s="69">
        <v>41040000</v>
      </c>
      <c r="B74" s="70" t="s">
        <v>92</v>
      </c>
      <c r="C74" s="97">
        <f>C75</f>
        <v>389894</v>
      </c>
      <c r="D74" s="97"/>
      <c r="E74" s="97"/>
      <c r="F74" s="98">
        <f>F75</f>
        <v>389894</v>
      </c>
    </row>
    <row r="75" spans="1:8" ht="82.5" customHeight="1">
      <c r="A75" s="96">
        <v>41040201</v>
      </c>
      <c r="B75" s="68" t="s">
        <v>93</v>
      </c>
      <c r="C75" s="45">
        <v>389894</v>
      </c>
      <c r="D75" s="45"/>
      <c r="E75" s="45"/>
      <c r="F75" s="99">
        <f>C75</f>
        <v>389894</v>
      </c>
    </row>
    <row r="76" spans="1:8" ht="18.75">
      <c r="A76" s="69">
        <v>41050000</v>
      </c>
      <c r="B76" s="70" t="s">
        <v>79</v>
      </c>
      <c r="C76" s="81">
        <f>C77+C78+C79+C80+C83+C82+C87+C81+C88+C89</f>
        <v>117186059</v>
      </c>
      <c r="D76" s="81">
        <f>D88</f>
        <v>13300000</v>
      </c>
      <c r="E76" s="81">
        <f>E88</f>
        <v>13300000</v>
      </c>
      <c r="F76" s="91">
        <f>C76+D76</f>
        <v>130486059</v>
      </c>
    </row>
    <row r="77" spans="1:8" ht="225">
      <c r="A77" s="18">
        <v>41050100</v>
      </c>
      <c r="B77" s="68" t="s">
        <v>95</v>
      </c>
      <c r="C77" s="83">
        <v>19265500</v>
      </c>
      <c r="D77" s="45" t="s">
        <v>31</v>
      </c>
      <c r="E77" s="45" t="s">
        <v>31</v>
      </c>
      <c r="F77" s="92">
        <f t="shared" ref="F77:F82" si="3">C77</f>
        <v>19265500</v>
      </c>
      <c r="H77" s="55">
        <f>C77+C78+C80</f>
        <v>19524500</v>
      </c>
    </row>
    <row r="78" spans="1:8" ht="75">
      <c r="A78" s="12">
        <v>41050200</v>
      </c>
      <c r="B78" s="68" t="s">
        <v>76</v>
      </c>
      <c r="C78" s="83">
        <v>259000</v>
      </c>
      <c r="D78" s="45" t="s">
        <v>31</v>
      </c>
      <c r="E78" s="45" t="s">
        <v>31</v>
      </c>
      <c r="F78" s="92">
        <f t="shared" si="3"/>
        <v>259000</v>
      </c>
      <c r="H78" s="55"/>
    </row>
    <row r="79" spans="1:8" ht="204.75" customHeight="1">
      <c r="A79" s="12">
        <v>41050300</v>
      </c>
      <c r="B79" s="68" t="s">
        <v>77</v>
      </c>
      <c r="C79" s="83">
        <v>92218000</v>
      </c>
      <c r="D79" s="45" t="s">
        <v>31</v>
      </c>
      <c r="E79" s="45" t="s">
        <v>31</v>
      </c>
      <c r="F79" s="92">
        <f t="shared" si="3"/>
        <v>92218000</v>
      </c>
    </row>
    <row r="80" spans="1:8" ht="37.5" hidden="1">
      <c r="A80" s="18">
        <v>41051500</v>
      </c>
      <c r="B80" s="18" t="s">
        <v>73</v>
      </c>
      <c r="C80" s="83">
        <v>0</v>
      </c>
      <c r="D80" s="45" t="s">
        <v>31</v>
      </c>
      <c r="E80" s="45" t="s">
        <v>31</v>
      </c>
      <c r="F80" s="92">
        <f t="shared" si="3"/>
        <v>0</v>
      </c>
    </row>
    <row r="81" spans="1:50" ht="56.25">
      <c r="A81" s="18">
        <v>41051200</v>
      </c>
      <c r="B81" s="68" t="s">
        <v>91</v>
      </c>
      <c r="C81" s="83">
        <v>49300</v>
      </c>
      <c r="D81" s="45"/>
      <c r="E81" s="45"/>
      <c r="F81" s="92">
        <f t="shared" si="3"/>
        <v>49300</v>
      </c>
    </row>
    <row r="82" spans="1:50" ht="56.25">
      <c r="A82" s="18">
        <v>41051500</v>
      </c>
      <c r="B82" s="68" t="s">
        <v>87</v>
      </c>
      <c r="C82" s="83">
        <v>1570400</v>
      </c>
      <c r="D82" s="45"/>
      <c r="E82" s="45"/>
      <c r="F82" s="92">
        <f t="shared" si="3"/>
        <v>1570400</v>
      </c>
    </row>
    <row r="83" spans="1:50" ht="56.25">
      <c r="A83" s="18">
        <v>41051501</v>
      </c>
      <c r="B83" s="18" t="s">
        <v>80</v>
      </c>
      <c r="C83" s="83">
        <v>3243839</v>
      </c>
      <c r="D83" s="45"/>
      <c r="E83" s="45"/>
      <c r="F83" s="92">
        <f t="shared" ref="F83:F89" si="4">C83</f>
        <v>3243839</v>
      </c>
    </row>
    <row r="84" spans="1:50" ht="56.25" hidden="1">
      <c r="A84" s="18">
        <v>41052000</v>
      </c>
      <c r="B84" s="18" t="s">
        <v>68</v>
      </c>
      <c r="C84" s="83"/>
      <c r="D84" s="45"/>
      <c r="E84" s="45"/>
      <c r="F84" s="92">
        <f t="shared" si="4"/>
        <v>0</v>
      </c>
    </row>
    <row r="85" spans="1:50" ht="18.75" hidden="1">
      <c r="A85" s="18"/>
      <c r="B85" s="18"/>
      <c r="C85" s="83"/>
      <c r="D85" s="45"/>
      <c r="E85" s="45"/>
      <c r="F85" s="92">
        <f t="shared" si="4"/>
        <v>0</v>
      </c>
    </row>
    <row r="86" spans="1:50" ht="18.75" hidden="1">
      <c r="A86" s="12"/>
      <c r="B86" s="24"/>
      <c r="C86" s="83"/>
      <c r="D86" s="45" t="s">
        <v>31</v>
      </c>
      <c r="E86" s="45" t="s">
        <v>31</v>
      </c>
      <c r="F86" s="92">
        <f t="shared" si="4"/>
        <v>0</v>
      </c>
    </row>
    <row r="87" spans="1:50" ht="68.25" customHeight="1">
      <c r="A87" s="12">
        <v>41052000</v>
      </c>
      <c r="B87" s="24" t="s">
        <v>88</v>
      </c>
      <c r="C87" s="83">
        <v>364200</v>
      </c>
      <c r="D87" s="45"/>
      <c r="E87" s="45"/>
      <c r="F87" s="92">
        <f t="shared" si="4"/>
        <v>364200</v>
      </c>
    </row>
    <row r="88" spans="1:50" ht="34.5" customHeight="1">
      <c r="A88" s="12">
        <v>41053400</v>
      </c>
      <c r="B88" s="18" t="s">
        <v>89</v>
      </c>
      <c r="C88" s="83"/>
      <c r="D88" s="83">
        <v>13300000</v>
      </c>
      <c r="E88" s="83">
        <v>13300000</v>
      </c>
      <c r="F88" s="92">
        <f>C88+D88</f>
        <v>13300000</v>
      </c>
    </row>
    <row r="89" spans="1:50" ht="41.25" customHeight="1">
      <c r="A89" s="12">
        <v>41053900</v>
      </c>
      <c r="B89" s="18" t="s">
        <v>90</v>
      </c>
      <c r="C89" s="83">
        <v>215820</v>
      </c>
      <c r="D89" s="45"/>
      <c r="E89" s="45"/>
      <c r="F89" s="92">
        <f t="shared" si="4"/>
        <v>215820</v>
      </c>
    </row>
    <row r="90" spans="1:50" s="32" customFormat="1" ht="20.25">
      <c r="A90" s="30"/>
      <c r="B90" s="31" t="s">
        <v>67</v>
      </c>
      <c r="C90" s="78">
        <f>C66+C67</f>
        <v>915798153</v>
      </c>
      <c r="D90" s="78">
        <f t="shared" ref="D90" si="5">D66+D67</f>
        <v>70979301</v>
      </c>
      <c r="E90" s="78">
        <f>E66+E67</f>
        <v>48434500</v>
      </c>
      <c r="F90" s="89">
        <f>C90+D90</f>
        <v>986777454</v>
      </c>
      <c r="H90" s="94"/>
    </row>
    <row r="91" spans="1:50" s="60" customFormat="1" ht="27.75" hidden="1" customHeight="1">
      <c r="A91" s="56"/>
      <c r="B91" s="57" t="s">
        <v>72</v>
      </c>
      <c r="C91" s="58"/>
      <c r="D91" s="59"/>
      <c r="E91" s="59"/>
      <c r="F91" s="64">
        <v>46284</v>
      </c>
    </row>
    <row r="92" spans="1:50" s="20" customFormat="1" ht="21" hidden="1" customHeight="1">
      <c r="B92" s="20" t="s">
        <v>71</v>
      </c>
      <c r="C92" s="54"/>
      <c r="F92" s="54">
        <f>F90-F91</f>
        <v>986731170</v>
      </c>
    </row>
    <row r="93" spans="1:50" s="20" customFormat="1" ht="21" customHeight="1">
      <c r="C93" s="54"/>
      <c r="E93" s="54"/>
      <c r="F93" s="54"/>
    </row>
    <row r="94" spans="1:50" s="67" customFormat="1" ht="15.75">
      <c r="A94" s="65"/>
      <c r="B94" s="66" t="s">
        <v>86</v>
      </c>
      <c r="C94" s="66"/>
      <c r="D94" s="66"/>
      <c r="E94" s="66"/>
      <c r="F94" s="66"/>
    </row>
    <row r="95" spans="1:50" s="6" customFormat="1" ht="18.75">
      <c r="A95" s="19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</row>
    <row r="96" spans="1:50" ht="15.75">
      <c r="A96" s="4"/>
      <c r="B96" s="5"/>
      <c r="C96" s="5"/>
      <c r="D96" s="5"/>
      <c r="E96" s="5"/>
      <c r="F96" s="5"/>
    </row>
    <row r="97" spans="1:6" ht="15.75">
      <c r="A97" s="93"/>
      <c r="B97" s="5"/>
      <c r="C97" s="5"/>
      <c r="D97" s="5"/>
      <c r="E97" s="5"/>
      <c r="F97" s="5"/>
    </row>
    <row r="98" spans="1:6" ht="15.75">
      <c r="A98" s="4"/>
      <c r="B98" s="5"/>
      <c r="C98" s="5"/>
      <c r="D98" s="5"/>
      <c r="E98" s="5"/>
      <c r="F98" s="5"/>
    </row>
    <row r="99" spans="1:6" ht="15.75">
      <c r="A99" s="4"/>
      <c r="B99" s="5"/>
      <c r="C99" s="5"/>
      <c r="D99" s="5"/>
      <c r="E99" s="5"/>
      <c r="F99" s="5"/>
    </row>
    <row r="100" spans="1:6" ht="15.75">
      <c r="A100" s="4"/>
      <c r="B100" s="5"/>
      <c r="C100" s="5"/>
      <c r="D100" s="5"/>
      <c r="E100" s="5"/>
      <c r="F100" s="5"/>
    </row>
    <row r="101" spans="1:6" ht="15.75">
      <c r="A101" s="4"/>
      <c r="B101" s="5"/>
      <c r="C101" s="5"/>
      <c r="D101" s="5"/>
      <c r="E101" s="5"/>
      <c r="F101" s="5"/>
    </row>
    <row r="102" spans="1:6" ht="15.75">
      <c r="A102" s="4"/>
      <c r="B102" s="5"/>
      <c r="C102" s="5"/>
      <c r="D102" s="5"/>
      <c r="E102" s="5"/>
      <c r="F102" s="5"/>
    </row>
    <row r="103" spans="1:6" ht="13.5">
      <c r="A103" s="3"/>
    </row>
    <row r="107" spans="1:6">
      <c r="A107" s="1"/>
    </row>
  </sheetData>
  <mergeCells count="9">
    <mergeCell ref="D1:F1"/>
    <mergeCell ref="D2:F2"/>
    <mergeCell ref="A5:F5"/>
    <mergeCell ref="A7:A8"/>
    <mergeCell ref="B7:B8"/>
    <mergeCell ref="C7:C8"/>
    <mergeCell ref="D7:E7"/>
    <mergeCell ref="F7:F8"/>
    <mergeCell ref="A1:B1"/>
  </mergeCells>
  <hyperlinks>
    <hyperlink ref="A107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2" fitToHeight="2" orientation="portrait" r:id="rId1"/>
  <headerFooter alignWithMargins="0"/>
  <rowBreaks count="1" manualBreakCount="1">
    <brk id="5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X35"/>
  <sheetViews>
    <sheetView tabSelected="1" view="pageBreakPreview" topLeftCell="A13" zoomScale="75" zoomScaleSheetLayoutView="75" workbookViewId="0">
      <selection activeCell="D23" sqref="D23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9.28515625" customWidth="1"/>
    <col min="5" max="5" width="16.42578125" customWidth="1"/>
    <col min="6" max="6" width="18.5703125" customWidth="1"/>
    <col min="8" max="8" width="23" customWidth="1"/>
  </cols>
  <sheetData>
    <row r="1" spans="1:6" ht="20.25">
      <c r="A1" s="114"/>
      <c r="B1" s="114"/>
      <c r="D1" s="108" t="s">
        <v>81</v>
      </c>
      <c r="E1" s="109"/>
      <c r="F1" s="109"/>
    </row>
    <row r="2" spans="1:6">
      <c r="A2" s="2"/>
      <c r="D2" s="110" t="s">
        <v>101</v>
      </c>
      <c r="E2" s="110"/>
      <c r="F2" s="110"/>
    </row>
    <row r="3" spans="1:6">
      <c r="A3" s="2"/>
      <c r="D3" s="100" t="s">
        <v>82</v>
      </c>
      <c r="E3" s="100"/>
      <c r="F3" s="100"/>
    </row>
    <row r="4" spans="1:6">
      <c r="A4" s="2"/>
      <c r="D4" s="107" t="s">
        <v>102</v>
      </c>
      <c r="E4" s="17"/>
    </row>
    <row r="5" spans="1:6">
      <c r="A5" s="2"/>
      <c r="D5" s="104"/>
      <c r="E5" s="17"/>
    </row>
    <row r="6" spans="1:6" ht="20.25">
      <c r="A6" s="111" t="s">
        <v>96</v>
      </c>
      <c r="B6" s="111"/>
      <c r="C6" s="111"/>
      <c r="D6" s="111"/>
      <c r="E6" s="111"/>
      <c r="F6" s="111"/>
    </row>
    <row r="7" spans="1:6" ht="18.75">
      <c r="A7" s="7"/>
      <c r="B7" s="6"/>
      <c r="C7" s="6"/>
      <c r="D7" s="6"/>
      <c r="E7" s="6"/>
      <c r="F7" s="7" t="s">
        <v>84</v>
      </c>
    </row>
    <row r="8" spans="1:6" ht="18.75">
      <c r="A8" s="112" t="s">
        <v>3</v>
      </c>
      <c r="B8" s="112" t="s">
        <v>74</v>
      </c>
      <c r="C8" s="112" t="s">
        <v>1</v>
      </c>
      <c r="D8" s="112" t="s">
        <v>2</v>
      </c>
      <c r="E8" s="112"/>
      <c r="F8" s="112" t="s">
        <v>0</v>
      </c>
    </row>
    <row r="9" spans="1:6" ht="56.25">
      <c r="A9" s="113"/>
      <c r="B9" s="112"/>
      <c r="C9" s="112"/>
      <c r="D9" s="101" t="s">
        <v>0</v>
      </c>
      <c r="E9" s="101" t="s">
        <v>4</v>
      </c>
      <c r="F9" s="112"/>
    </row>
    <row r="10" spans="1:6" ht="22.5" customHeight="1">
      <c r="A10" s="101">
        <v>1</v>
      </c>
      <c r="B10" s="101">
        <v>2</v>
      </c>
      <c r="C10" s="101">
        <v>3</v>
      </c>
      <c r="D10" s="101">
        <v>4</v>
      </c>
      <c r="E10" s="101">
        <v>5</v>
      </c>
      <c r="F10" s="101" t="s">
        <v>5</v>
      </c>
    </row>
    <row r="11" spans="1:6" ht="20.25">
      <c r="A11" s="26">
        <v>40000000</v>
      </c>
      <c r="B11" s="10" t="s">
        <v>38</v>
      </c>
      <c r="C11" s="80">
        <f>C12</f>
        <v>-1297922</v>
      </c>
      <c r="D11" s="81">
        <f>D12</f>
        <v>-600000</v>
      </c>
      <c r="E11" s="81">
        <f>E12</f>
        <v>-600000</v>
      </c>
      <c r="F11" s="91">
        <f>C11+D11</f>
        <v>-1897922</v>
      </c>
    </row>
    <row r="12" spans="1:6" ht="18.75">
      <c r="A12" s="9">
        <v>41000000</v>
      </c>
      <c r="B12" s="9" t="s">
        <v>25</v>
      </c>
      <c r="C12" s="80">
        <f>C13</f>
        <v>-1297922</v>
      </c>
      <c r="D12" s="80">
        <f t="shared" ref="D12:E12" si="0">D13</f>
        <v>-600000</v>
      </c>
      <c r="E12" s="80">
        <f t="shared" si="0"/>
        <v>-600000</v>
      </c>
      <c r="F12" s="91">
        <f t="shared" ref="F12:F19" si="1">C12+D12</f>
        <v>-1897922</v>
      </c>
    </row>
    <row r="13" spans="1:6" ht="18.75">
      <c r="A13" s="69">
        <v>41050000</v>
      </c>
      <c r="B13" s="70" t="s">
        <v>79</v>
      </c>
      <c r="C13" s="81">
        <f>C14+C15+C16+C17+C18+C19</f>
        <v>-1297922</v>
      </c>
      <c r="D13" s="81">
        <f t="shared" ref="D13:F13" si="2">D14+D15+D16+D17+D18+D19</f>
        <v>-600000</v>
      </c>
      <c r="E13" s="81">
        <f t="shared" si="2"/>
        <v>-600000</v>
      </c>
      <c r="F13" s="81">
        <f t="shared" si="2"/>
        <v>-1897922</v>
      </c>
    </row>
    <row r="14" spans="1:6" ht="204.75" customHeight="1">
      <c r="A14" s="12">
        <v>41050300</v>
      </c>
      <c r="B14" s="68" t="s">
        <v>77</v>
      </c>
      <c r="C14" s="83">
        <v>-3295000</v>
      </c>
      <c r="D14" s="45"/>
      <c r="E14" s="45"/>
      <c r="F14" s="92">
        <f t="shared" si="1"/>
        <v>-3295000</v>
      </c>
    </row>
    <row r="15" spans="1:6" ht="37.5">
      <c r="A15" s="18">
        <v>41051000</v>
      </c>
      <c r="B15" s="18" t="s">
        <v>97</v>
      </c>
      <c r="C15" s="83">
        <v>363000</v>
      </c>
      <c r="D15" s="45"/>
      <c r="E15" s="45"/>
      <c r="F15" s="92">
        <f t="shared" si="1"/>
        <v>363000</v>
      </c>
    </row>
    <row r="16" spans="1:6" ht="42" customHeight="1">
      <c r="A16" s="18">
        <v>41051100</v>
      </c>
      <c r="B16" s="68" t="s">
        <v>98</v>
      </c>
      <c r="C16" s="83">
        <v>212000</v>
      </c>
      <c r="D16" s="45"/>
      <c r="E16" s="45"/>
      <c r="F16" s="92">
        <f t="shared" si="1"/>
        <v>212000</v>
      </c>
    </row>
    <row r="17" spans="1:50" ht="84" customHeight="1">
      <c r="A17" s="96">
        <v>41051400</v>
      </c>
      <c r="B17" s="68" t="s">
        <v>100</v>
      </c>
      <c r="C17" s="83">
        <v>988735</v>
      </c>
      <c r="D17" s="83"/>
      <c r="E17" s="83"/>
      <c r="F17" s="92">
        <f t="shared" ref="F17" si="3">C17</f>
        <v>988735</v>
      </c>
    </row>
    <row r="18" spans="1:50" ht="37.5">
      <c r="A18" s="18">
        <v>41051500</v>
      </c>
      <c r="B18" s="18" t="s">
        <v>99</v>
      </c>
      <c r="C18" s="83">
        <v>433343</v>
      </c>
      <c r="D18" s="45"/>
      <c r="E18" s="45"/>
      <c r="F18" s="92">
        <f t="shared" si="1"/>
        <v>433343</v>
      </c>
    </row>
    <row r="19" spans="1:50" ht="37.5">
      <c r="A19" s="18">
        <v>41053400</v>
      </c>
      <c r="B19" s="18" t="s">
        <v>89</v>
      </c>
      <c r="C19" s="83"/>
      <c r="D19" s="83">
        <v>-600000</v>
      </c>
      <c r="E19" s="83">
        <v>-600000</v>
      </c>
      <c r="F19" s="92">
        <f t="shared" si="1"/>
        <v>-600000</v>
      </c>
    </row>
    <row r="20" spans="1:50" s="32" customFormat="1" ht="20.25">
      <c r="A20" s="30"/>
      <c r="B20" s="31" t="s">
        <v>67</v>
      </c>
      <c r="C20" s="78">
        <f>C11</f>
        <v>-1297922</v>
      </c>
      <c r="D20" s="78">
        <f t="shared" ref="D20:F20" si="4">D11</f>
        <v>-600000</v>
      </c>
      <c r="E20" s="78">
        <f t="shared" si="4"/>
        <v>-600000</v>
      </c>
      <c r="F20" s="78">
        <f t="shared" si="4"/>
        <v>-1897922</v>
      </c>
      <c r="H20" s="94"/>
    </row>
    <row r="21" spans="1:50" s="20" customFormat="1" ht="21" customHeight="1">
      <c r="C21" s="54"/>
      <c r="E21" s="54"/>
      <c r="F21" s="54"/>
    </row>
    <row r="22" spans="1:50" s="106" customFormat="1" ht="18.75">
      <c r="A22" s="105"/>
      <c r="B22" s="106" t="s">
        <v>103</v>
      </c>
      <c r="D22" s="106" t="s">
        <v>104</v>
      </c>
    </row>
    <row r="23" spans="1:50" s="6" customFormat="1" ht="18.75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</row>
    <row r="24" spans="1:50" ht="15.75">
      <c r="A24" s="4"/>
      <c r="B24" s="5"/>
      <c r="C24" s="5"/>
      <c r="D24" s="5"/>
      <c r="E24" s="5"/>
      <c r="F24" s="5"/>
    </row>
    <row r="25" spans="1:50" ht="15.75">
      <c r="A25" s="93"/>
      <c r="B25" s="5"/>
      <c r="C25" s="5"/>
      <c r="D25" s="5"/>
      <c r="E25" s="5"/>
      <c r="F25" s="5"/>
    </row>
    <row r="26" spans="1:50" ht="15.75">
      <c r="A26" s="4"/>
      <c r="B26" s="5"/>
      <c r="C26" s="5"/>
      <c r="D26" s="5"/>
      <c r="E26" s="5"/>
      <c r="F26" s="5"/>
    </row>
    <row r="27" spans="1:50" ht="15.75">
      <c r="A27" s="4"/>
      <c r="B27" s="5"/>
      <c r="C27" s="5"/>
      <c r="D27" s="5"/>
      <c r="E27" s="5"/>
      <c r="F27" s="5"/>
    </row>
    <row r="28" spans="1:50" ht="15.75">
      <c r="A28" s="4"/>
      <c r="B28" s="5"/>
      <c r="C28" s="5"/>
      <c r="D28" s="5"/>
      <c r="E28" s="5"/>
      <c r="F28" s="5"/>
    </row>
    <row r="29" spans="1:50" ht="15.75">
      <c r="A29" s="4"/>
      <c r="B29" s="5"/>
      <c r="C29" s="5"/>
      <c r="D29" s="5"/>
      <c r="E29" s="5"/>
      <c r="F29" s="5"/>
    </row>
    <row r="30" spans="1:50" ht="15.75">
      <c r="A30" s="4"/>
      <c r="B30" s="5"/>
      <c r="C30" s="5"/>
      <c r="D30" s="5"/>
      <c r="E30" s="5"/>
      <c r="F30" s="5"/>
    </row>
    <row r="31" spans="1:50" ht="13.5">
      <c r="A31" s="3"/>
    </row>
    <row r="35" spans="1:1">
      <c r="A35" s="1"/>
    </row>
  </sheetData>
  <mergeCells count="9">
    <mergeCell ref="A1:B1"/>
    <mergeCell ref="D1:F1"/>
    <mergeCell ref="D2:F2"/>
    <mergeCell ref="A6:F6"/>
    <mergeCell ref="A8:A9"/>
    <mergeCell ref="B8:B9"/>
    <mergeCell ref="C8:C9"/>
    <mergeCell ref="D8:E8"/>
    <mergeCell ref="F8:F9"/>
  </mergeCells>
  <hyperlinks>
    <hyperlink ref="A3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9"/>
  <sheetViews>
    <sheetView view="pageBreakPreview" topLeftCell="A65" zoomScale="75" zoomScaleSheetLayoutView="75" workbookViewId="0">
      <selection activeCell="F76" sqref="F75:F76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9.28515625" customWidth="1"/>
    <col min="5" max="5" width="16.42578125" customWidth="1"/>
    <col min="6" max="6" width="18.5703125" customWidth="1"/>
    <col min="8" max="8" width="23" customWidth="1"/>
  </cols>
  <sheetData>
    <row r="1" spans="1:6" ht="20.25">
      <c r="A1" s="114"/>
      <c r="B1" s="114"/>
      <c r="D1" s="108" t="s">
        <v>81</v>
      </c>
      <c r="E1" s="109"/>
      <c r="F1" s="109"/>
    </row>
    <row r="2" spans="1:6">
      <c r="A2" s="2"/>
      <c r="D2" s="110" t="s">
        <v>85</v>
      </c>
      <c r="E2" s="110"/>
      <c r="F2" s="110"/>
    </row>
    <row r="3" spans="1:6">
      <c r="A3" s="2"/>
      <c r="D3" s="102" t="s">
        <v>82</v>
      </c>
      <c r="E3" s="102"/>
      <c r="F3" s="102"/>
    </row>
    <row r="4" spans="1:6">
      <c r="A4" s="2"/>
      <c r="D4" s="102" t="s">
        <v>94</v>
      </c>
      <c r="E4" s="17"/>
    </row>
    <row r="5" spans="1:6" ht="20.25">
      <c r="A5" s="111" t="s">
        <v>83</v>
      </c>
      <c r="B5" s="111"/>
      <c r="C5" s="111"/>
      <c r="D5" s="111"/>
      <c r="E5" s="111"/>
      <c r="F5" s="111"/>
    </row>
    <row r="6" spans="1:6" ht="18.75">
      <c r="A6" s="7"/>
      <c r="B6" s="6"/>
      <c r="C6" s="6"/>
      <c r="D6" s="6"/>
      <c r="E6" s="6"/>
      <c r="F6" s="7" t="s">
        <v>84</v>
      </c>
    </row>
    <row r="7" spans="1:6" ht="18.75">
      <c r="A7" s="112" t="s">
        <v>3</v>
      </c>
      <c r="B7" s="112" t="s">
        <v>74</v>
      </c>
      <c r="C7" s="112" t="s">
        <v>1</v>
      </c>
      <c r="D7" s="112" t="s">
        <v>2</v>
      </c>
      <c r="E7" s="112"/>
      <c r="F7" s="112" t="s">
        <v>0</v>
      </c>
    </row>
    <row r="8" spans="1:6" ht="56.25">
      <c r="A8" s="113"/>
      <c r="B8" s="112"/>
      <c r="C8" s="112"/>
      <c r="D8" s="103" t="s">
        <v>0</v>
      </c>
      <c r="E8" s="103" t="s">
        <v>4</v>
      </c>
      <c r="F8" s="112"/>
    </row>
    <row r="9" spans="1:6" ht="22.5" customHeight="1">
      <c r="A9" s="103">
        <v>1</v>
      </c>
      <c r="B9" s="103">
        <v>2</v>
      </c>
      <c r="C9" s="103">
        <v>3</v>
      </c>
      <c r="D9" s="103">
        <v>4</v>
      </c>
      <c r="E9" s="103">
        <v>5</v>
      </c>
      <c r="F9" s="103" t="s">
        <v>5</v>
      </c>
    </row>
    <row r="10" spans="1:6" ht="22.5" customHeight="1">
      <c r="A10" s="26">
        <v>10000000</v>
      </c>
      <c r="B10" s="10" t="s">
        <v>6</v>
      </c>
      <c r="C10" s="74">
        <f>C11+C15+C19</f>
        <v>634640100</v>
      </c>
      <c r="D10" s="74">
        <f>D36</f>
        <v>303000</v>
      </c>
      <c r="E10" s="38" t="s">
        <v>31</v>
      </c>
      <c r="F10" s="86">
        <f>C10</f>
        <v>634640100</v>
      </c>
    </row>
    <row r="11" spans="1:6" ht="40.5" customHeight="1">
      <c r="A11" s="62">
        <v>11000000</v>
      </c>
      <c r="B11" s="62" t="s">
        <v>44</v>
      </c>
      <c r="C11" s="77">
        <f>C12+C13</f>
        <v>361074100</v>
      </c>
      <c r="D11" s="63" t="s">
        <v>31</v>
      </c>
      <c r="E11" s="63" t="s">
        <v>31</v>
      </c>
      <c r="F11" s="87">
        <f>C11</f>
        <v>361074100</v>
      </c>
    </row>
    <row r="12" spans="1:6" s="27" customFormat="1" ht="20.25">
      <c r="A12" s="22">
        <v>11010000</v>
      </c>
      <c r="B12" s="22" t="s">
        <v>62</v>
      </c>
      <c r="C12" s="72">
        <f>(360350+706.2)*1000</f>
        <v>361056200</v>
      </c>
      <c r="D12" s="39" t="s">
        <v>31</v>
      </c>
      <c r="E12" s="39" t="s">
        <v>31</v>
      </c>
      <c r="F12" s="88">
        <f t="shared" ref="F12:F33" si="0">C12</f>
        <v>361056200</v>
      </c>
    </row>
    <row r="13" spans="1:6" ht="25.5" customHeight="1">
      <c r="A13" s="9">
        <v>11020000</v>
      </c>
      <c r="B13" s="9" t="s">
        <v>7</v>
      </c>
      <c r="C13" s="74">
        <f>C14</f>
        <v>17900</v>
      </c>
      <c r="D13" s="38" t="s">
        <v>31</v>
      </c>
      <c r="E13" s="38" t="s">
        <v>31</v>
      </c>
      <c r="F13" s="89">
        <f t="shared" si="0"/>
        <v>17900</v>
      </c>
    </row>
    <row r="14" spans="1:6" ht="36.75" customHeight="1">
      <c r="A14" s="8">
        <v>11020200</v>
      </c>
      <c r="B14" s="8" t="s">
        <v>24</v>
      </c>
      <c r="C14" s="73">
        <v>17900</v>
      </c>
      <c r="D14" s="40" t="s">
        <v>31</v>
      </c>
      <c r="E14" s="40" t="s">
        <v>31</v>
      </c>
      <c r="F14" s="88">
        <f t="shared" si="0"/>
        <v>17900</v>
      </c>
    </row>
    <row r="15" spans="1:6" ht="26.25" customHeight="1">
      <c r="A15" s="37">
        <v>14000000</v>
      </c>
      <c r="B15" s="36" t="s">
        <v>42</v>
      </c>
      <c r="C15" s="75">
        <f>C16+C17+C18</f>
        <v>38270000</v>
      </c>
      <c r="D15" s="41" t="s">
        <v>31</v>
      </c>
      <c r="E15" s="41" t="s">
        <v>31</v>
      </c>
      <c r="F15" s="89">
        <f t="shared" si="0"/>
        <v>38270000</v>
      </c>
    </row>
    <row r="16" spans="1:6" ht="42.75" customHeight="1">
      <c r="A16" s="52">
        <v>14021900</v>
      </c>
      <c r="B16" s="53" t="s">
        <v>69</v>
      </c>
      <c r="C16" s="76">
        <v>3590000</v>
      </c>
      <c r="D16" s="41"/>
      <c r="E16" s="41"/>
      <c r="F16" s="90">
        <f t="shared" si="0"/>
        <v>3590000</v>
      </c>
    </row>
    <row r="17" spans="1:6" ht="39" customHeight="1">
      <c r="A17" s="52">
        <v>14031900</v>
      </c>
      <c r="B17" s="53" t="s">
        <v>70</v>
      </c>
      <c r="C17" s="76">
        <v>14700000</v>
      </c>
      <c r="D17" s="41"/>
      <c r="E17" s="41"/>
      <c r="F17" s="90">
        <f t="shared" si="0"/>
        <v>14700000</v>
      </c>
    </row>
    <row r="18" spans="1:6" ht="41.25" customHeight="1">
      <c r="A18" s="35">
        <v>14040000</v>
      </c>
      <c r="B18" s="35" t="s">
        <v>63</v>
      </c>
      <c r="C18" s="73">
        <v>19980000</v>
      </c>
      <c r="D18" s="40" t="s">
        <v>31</v>
      </c>
      <c r="E18" s="40" t="s">
        <v>31</v>
      </c>
      <c r="F18" s="90">
        <f t="shared" si="0"/>
        <v>19980000</v>
      </c>
    </row>
    <row r="19" spans="1:6" s="16" customFormat="1" ht="36.75" customHeight="1">
      <c r="A19" s="15">
        <v>18000000</v>
      </c>
      <c r="B19" s="9" t="s">
        <v>43</v>
      </c>
      <c r="C19" s="74">
        <f>C20+C35+C34</f>
        <v>235296000</v>
      </c>
      <c r="D19" s="38" t="s">
        <v>31</v>
      </c>
      <c r="E19" s="38" t="s">
        <v>31</v>
      </c>
      <c r="F19" s="89">
        <f t="shared" si="0"/>
        <v>235296000</v>
      </c>
    </row>
    <row r="20" spans="1:6" ht="24.75" customHeight="1">
      <c r="A20" s="9">
        <v>18010000</v>
      </c>
      <c r="B20" s="9" t="s">
        <v>41</v>
      </c>
      <c r="C20" s="74">
        <f>C21+C26+C31</f>
        <v>182268000</v>
      </c>
      <c r="D20" s="38" t="s">
        <v>31</v>
      </c>
      <c r="E20" s="38" t="s">
        <v>31</v>
      </c>
      <c r="F20" s="89">
        <f t="shared" si="0"/>
        <v>182268000</v>
      </c>
    </row>
    <row r="21" spans="1:6" ht="28.5" customHeight="1">
      <c r="A21" s="9"/>
      <c r="B21" s="15" t="s">
        <v>59</v>
      </c>
      <c r="C21" s="74">
        <f>SUM(C22:C25)</f>
        <v>17174000</v>
      </c>
      <c r="D21" s="38"/>
      <c r="E21" s="38"/>
      <c r="F21" s="89">
        <f t="shared" si="0"/>
        <v>17174000</v>
      </c>
    </row>
    <row r="22" spans="1:6" s="27" customFormat="1" ht="40.5" customHeight="1">
      <c r="A22" s="8">
        <v>18010100</v>
      </c>
      <c r="B22" s="8" t="s">
        <v>47</v>
      </c>
      <c r="C22" s="73">
        <v>136000</v>
      </c>
      <c r="D22" s="40" t="s">
        <v>31</v>
      </c>
      <c r="E22" s="40" t="s">
        <v>31</v>
      </c>
      <c r="F22" s="88">
        <f t="shared" si="0"/>
        <v>136000</v>
      </c>
    </row>
    <row r="23" spans="1:6" s="27" customFormat="1" ht="41.25" customHeight="1">
      <c r="A23" s="8">
        <v>18010200</v>
      </c>
      <c r="B23" s="8" t="s">
        <v>48</v>
      </c>
      <c r="C23" s="73">
        <v>2200000</v>
      </c>
      <c r="D23" s="40" t="s">
        <v>31</v>
      </c>
      <c r="E23" s="40" t="s">
        <v>31</v>
      </c>
      <c r="F23" s="88">
        <f t="shared" si="0"/>
        <v>2200000</v>
      </c>
    </row>
    <row r="24" spans="1:6" s="27" customFormat="1" ht="47.25" customHeight="1">
      <c r="A24" s="8">
        <v>18010300</v>
      </c>
      <c r="B24" s="8" t="s">
        <v>49</v>
      </c>
      <c r="C24" s="73">
        <v>4408000</v>
      </c>
      <c r="D24" s="40" t="s">
        <v>31</v>
      </c>
      <c r="E24" s="40" t="s">
        <v>31</v>
      </c>
      <c r="F24" s="88">
        <f t="shared" si="0"/>
        <v>4408000</v>
      </c>
    </row>
    <row r="25" spans="1:6" s="27" customFormat="1" ht="58.5" customHeight="1">
      <c r="A25" s="8">
        <v>18010400</v>
      </c>
      <c r="B25" s="8" t="s">
        <v>50</v>
      </c>
      <c r="C25" s="73">
        <v>10430000</v>
      </c>
      <c r="D25" s="40" t="s">
        <v>31</v>
      </c>
      <c r="E25" s="40" t="s">
        <v>31</v>
      </c>
      <c r="F25" s="88">
        <f t="shared" si="0"/>
        <v>10430000</v>
      </c>
    </row>
    <row r="26" spans="1:6" s="27" customFormat="1" ht="24.75" customHeight="1">
      <c r="A26" s="8"/>
      <c r="B26" s="15" t="s">
        <v>60</v>
      </c>
      <c r="C26" s="78">
        <f>SUM(C27:C30)</f>
        <v>164674000</v>
      </c>
      <c r="D26" s="41"/>
      <c r="E26" s="41"/>
      <c r="F26" s="89">
        <f>C26</f>
        <v>164674000</v>
      </c>
    </row>
    <row r="27" spans="1:6" s="27" customFormat="1" ht="25.5" customHeight="1">
      <c r="A27" s="8">
        <v>18010500</v>
      </c>
      <c r="B27" s="8" t="s">
        <v>51</v>
      </c>
      <c r="C27" s="73">
        <v>69510000</v>
      </c>
      <c r="D27" s="40" t="s">
        <v>31</v>
      </c>
      <c r="E27" s="40" t="s">
        <v>31</v>
      </c>
      <c r="F27" s="88">
        <f t="shared" si="0"/>
        <v>69510000</v>
      </c>
    </row>
    <row r="28" spans="1:6" s="27" customFormat="1" ht="23.25" customHeight="1">
      <c r="A28" s="8">
        <v>18010600</v>
      </c>
      <c r="B28" s="8" t="s">
        <v>52</v>
      </c>
      <c r="C28" s="73">
        <v>85800000</v>
      </c>
      <c r="D28" s="40" t="s">
        <v>31</v>
      </c>
      <c r="E28" s="40" t="s">
        <v>31</v>
      </c>
      <c r="F28" s="88">
        <f t="shared" si="0"/>
        <v>85800000</v>
      </c>
    </row>
    <row r="29" spans="1:6" s="27" customFormat="1" ht="25.5" customHeight="1">
      <c r="A29" s="8">
        <v>18010700</v>
      </c>
      <c r="B29" s="8" t="s">
        <v>53</v>
      </c>
      <c r="C29" s="73">
        <v>1034000</v>
      </c>
      <c r="D29" s="40" t="s">
        <v>31</v>
      </c>
      <c r="E29" s="40" t="s">
        <v>31</v>
      </c>
      <c r="F29" s="88">
        <f t="shared" si="0"/>
        <v>1034000</v>
      </c>
    </row>
    <row r="30" spans="1:6" s="27" customFormat="1" ht="24.75" customHeight="1">
      <c r="A30" s="8">
        <v>18010900</v>
      </c>
      <c r="B30" s="8" t="s">
        <v>54</v>
      </c>
      <c r="C30" s="73">
        <v>8330000</v>
      </c>
      <c r="D30" s="40" t="s">
        <v>31</v>
      </c>
      <c r="E30" s="40" t="s">
        <v>31</v>
      </c>
      <c r="F30" s="88">
        <f t="shared" si="0"/>
        <v>8330000</v>
      </c>
    </row>
    <row r="31" spans="1:6" s="27" customFormat="1" ht="24.75" customHeight="1">
      <c r="A31" s="8"/>
      <c r="B31" s="15" t="s">
        <v>61</v>
      </c>
      <c r="C31" s="78">
        <f>SUM(C32:C33)</f>
        <v>420000</v>
      </c>
      <c r="D31" s="41"/>
      <c r="E31" s="41"/>
      <c r="F31" s="89">
        <f>C31</f>
        <v>420000</v>
      </c>
    </row>
    <row r="32" spans="1:6" s="27" customFormat="1" ht="24.75" customHeight="1">
      <c r="A32" s="8">
        <v>18011000</v>
      </c>
      <c r="B32" s="8" t="s">
        <v>55</v>
      </c>
      <c r="C32" s="73">
        <v>225000</v>
      </c>
      <c r="D32" s="40" t="s">
        <v>31</v>
      </c>
      <c r="E32" s="40" t="s">
        <v>31</v>
      </c>
      <c r="F32" s="88">
        <f t="shared" si="0"/>
        <v>225000</v>
      </c>
    </row>
    <row r="33" spans="1:6" s="27" customFormat="1" ht="24.75" customHeight="1">
      <c r="A33" s="8">
        <v>18011100</v>
      </c>
      <c r="B33" s="8" t="s">
        <v>56</v>
      </c>
      <c r="C33" s="73">
        <v>195000</v>
      </c>
      <c r="D33" s="40" t="s">
        <v>31</v>
      </c>
      <c r="E33" s="40" t="s">
        <v>31</v>
      </c>
      <c r="F33" s="88">
        <f t="shared" si="0"/>
        <v>195000</v>
      </c>
    </row>
    <row r="34" spans="1:6" ht="28.5" customHeight="1">
      <c r="A34" s="15">
        <v>18030000</v>
      </c>
      <c r="B34" s="15" t="s">
        <v>45</v>
      </c>
      <c r="C34" s="78">
        <f>118000+30000</f>
        <v>148000</v>
      </c>
      <c r="D34" s="41" t="s">
        <v>31</v>
      </c>
      <c r="E34" s="41" t="s">
        <v>31</v>
      </c>
      <c r="F34" s="89">
        <f>C34</f>
        <v>148000</v>
      </c>
    </row>
    <row r="35" spans="1:6" s="16" customFormat="1" ht="22.5" customHeight="1">
      <c r="A35" s="9">
        <v>18050000</v>
      </c>
      <c r="B35" s="9" t="s">
        <v>27</v>
      </c>
      <c r="C35" s="74">
        <f>48880000+4000000</f>
        <v>52880000</v>
      </c>
      <c r="D35" s="38" t="s">
        <v>31</v>
      </c>
      <c r="E35" s="38" t="str">
        <f>D35</f>
        <v>х</v>
      </c>
      <c r="F35" s="86">
        <f>C35</f>
        <v>52880000</v>
      </c>
    </row>
    <row r="36" spans="1:6" ht="23.25" customHeight="1">
      <c r="A36" s="15">
        <v>19000000</v>
      </c>
      <c r="B36" s="15" t="s">
        <v>28</v>
      </c>
      <c r="C36" s="78" t="s">
        <v>31</v>
      </c>
      <c r="D36" s="78">
        <f>D37</f>
        <v>303000</v>
      </c>
      <c r="E36" s="41" t="s">
        <v>31</v>
      </c>
      <c r="F36" s="89">
        <f>D36</f>
        <v>303000</v>
      </c>
    </row>
    <row r="37" spans="1:6" ht="21" customHeight="1">
      <c r="A37" s="8">
        <v>19010000</v>
      </c>
      <c r="B37" s="8" t="s">
        <v>29</v>
      </c>
      <c r="C37" s="73" t="s">
        <v>31</v>
      </c>
      <c r="D37" s="73">
        <v>303000</v>
      </c>
      <c r="E37" s="40" t="s">
        <v>31</v>
      </c>
      <c r="F37" s="90">
        <f>D37</f>
        <v>303000</v>
      </c>
    </row>
    <row r="38" spans="1:6" ht="22.5" hidden="1" customHeight="1">
      <c r="A38" s="8">
        <v>19040000</v>
      </c>
      <c r="B38" s="8" t="s">
        <v>30</v>
      </c>
      <c r="C38" s="40">
        <v>0</v>
      </c>
      <c r="D38" s="40" t="s">
        <v>31</v>
      </c>
      <c r="E38" s="40" t="s">
        <v>31</v>
      </c>
      <c r="F38" s="90">
        <f>C38</f>
        <v>0</v>
      </c>
    </row>
    <row r="39" spans="1:6" ht="24" customHeight="1">
      <c r="A39" s="26">
        <v>20000000</v>
      </c>
      <c r="B39" s="10" t="s">
        <v>8</v>
      </c>
      <c r="C39" s="74">
        <f>C40+C46+C53</f>
        <v>11179400</v>
      </c>
      <c r="D39" s="74">
        <f>D53+D57</f>
        <v>24241801</v>
      </c>
      <c r="E39" s="38">
        <f>E53</f>
        <v>2000000</v>
      </c>
      <c r="F39" s="86">
        <f>C39+D39</f>
        <v>35421201</v>
      </c>
    </row>
    <row r="40" spans="1:6" ht="22.5" customHeight="1">
      <c r="A40" s="9">
        <v>21000000</v>
      </c>
      <c r="B40" s="13" t="s">
        <v>9</v>
      </c>
      <c r="C40" s="74">
        <f>C41+C42+C43+C44+C45</f>
        <v>1997400</v>
      </c>
      <c r="D40" s="38" t="s">
        <v>31</v>
      </c>
      <c r="E40" s="38" t="s">
        <v>31</v>
      </c>
      <c r="F40" s="89">
        <f t="shared" ref="F40:F52" si="1">C40</f>
        <v>1997400</v>
      </c>
    </row>
    <row r="41" spans="1:6" s="14" customFormat="1" ht="56.25">
      <c r="A41" s="8">
        <v>21010300</v>
      </c>
      <c r="B41" s="12" t="s">
        <v>18</v>
      </c>
      <c r="C41" s="73">
        <v>7400</v>
      </c>
      <c r="D41" s="40" t="s">
        <v>31</v>
      </c>
      <c r="E41" s="40" t="s">
        <v>31</v>
      </c>
      <c r="F41" s="90">
        <f t="shared" si="1"/>
        <v>7400</v>
      </c>
    </row>
    <row r="42" spans="1:6" ht="39.75" customHeight="1">
      <c r="A42" s="8">
        <v>21050000</v>
      </c>
      <c r="B42" s="8" t="s">
        <v>19</v>
      </c>
      <c r="C42" s="73">
        <v>0</v>
      </c>
      <c r="D42" s="40" t="s">
        <v>31</v>
      </c>
      <c r="E42" s="40" t="s">
        <v>31</v>
      </c>
      <c r="F42" s="90">
        <f t="shared" si="1"/>
        <v>0</v>
      </c>
    </row>
    <row r="43" spans="1:6" ht="75" hidden="1">
      <c r="A43" s="8">
        <v>21080900</v>
      </c>
      <c r="B43" s="8" t="s">
        <v>20</v>
      </c>
      <c r="C43" s="40">
        <v>0</v>
      </c>
      <c r="D43" s="40" t="s">
        <v>31</v>
      </c>
      <c r="E43" s="40" t="s">
        <v>31</v>
      </c>
      <c r="F43" s="90">
        <f t="shared" si="1"/>
        <v>0</v>
      </c>
    </row>
    <row r="44" spans="1:6" ht="28.5" customHeight="1">
      <c r="A44" s="8">
        <v>21081100</v>
      </c>
      <c r="B44" s="8" t="s">
        <v>21</v>
      </c>
      <c r="C44" s="73">
        <f>900000+1000000-30000-60000</f>
        <v>1810000</v>
      </c>
      <c r="D44" s="40" t="s">
        <v>31</v>
      </c>
      <c r="E44" s="40" t="s">
        <v>31</v>
      </c>
      <c r="F44" s="90">
        <f t="shared" si="1"/>
        <v>1810000</v>
      </c>
    </row>
    <row r="45" spans="1:6" ht="40.5" customHeight="1">
      <c r="A45" s="8">
        <v>21081500</v>
      </c>
      <c r="B45" s="8" t="s">
        <v>75</v>
      </c>
      <c r="C45" s="73">
        <f>120000+60000</f>
        <v>180000</v>
      </c>
      <c r="D45" s="40" t="s">
        <v>31</v>
      </c>
      <c r="E45" s="40" t="s">
        <v>31</v>
      </c>
      <c r="F45" s="90">
        <f t="shared" si="1"/>
        <v>180000</v>
      </c>
    </row>
    <row r="46" spans="1:6" ht="37.5">
      <c r="A46" s="9">
        <v>22000000</v>
      </c>
      <c r="B46" s="9" t="s">
        <v>34</v>
      </c>
      <c r="C46" s="38">
        <f>C49+C51+C52+C47+C48+C50</f>
        <v>8182000</v>
      </c>
      <c r="D46" s="38" t="s">
        <v>31</v>
      </c>
      <c r="E46" s="38" t="s">
        <v>31</v>
      </c>
      <c r="F46" s="86">
        <f t="shared" si="1"/>
        <v>8182000</v>
      </c>
    </row>
    <row r="47" spans="1:6" s="27" customFormat="1" ht="37.5">
      <c r="A47" s="22">
        <v>22010300</v>
      </c>
      <c r="B47" s="22" t="s">
        <v>33</v>
      </c>
      <c r="C47" s="73">
        <v>195000</v>
      </c>
      <c r="D47" s="40" t="s">
        <v>31</v>
      </c>
      <c r="E47" s="40" t="s">
        <v>31</v>
      </c>
      <c r="F47" s="90">
        <f t="shared" si="1"/>
        <v>195000</v>
      </c>
    </row>
    <row r="48" spans="1:6" ht="20.25">
      <c r="A48" s="22">
        <v>22012500</v>
      </c>
      <c r="B48" s="22" t="s">
        <v>58</v>
      </c>
      <c r="C48" s="72">
        <v>4800000</v>
      </c>
      <c r="D48" s="39" t="s">
        <v>31</v>
      </c>
      <c r="E48" s="39" t="s">
        <v>31</v>
      </c>
      <c r="F48" s="88">
        <f t="shared" si="1"/>
        <v>4800000</v>
      </c>
    </row>
    <row r="49" spans="1:6" s="27" customFormat="1" ht="37.5">
      <c r="A49" s="22">
        <v>22012600</v>
      </c>
      <c r="B49" s="22" t="s">
        <v>64</v>
      </c>
      <c r="C49" s="72">
        <v>225000</v>
      </c>
      <c r="D49" s="39" t="s">
        <v>31</v>
      </c>
      <c r="E49" s="39" t="s">
        <v>31</v>
      </c>
      <c r="F49" s="88">
        <f t="shared" si="1"/>
        <v>225000</v>
      </c>
    </row>
    <row r="50" spans="1:6" s="27" customFormat="1" ht="93.75">
      <c r="A50" s="22">
        <v>22012900</v>
      </c>
      <c r="B50" s="49" t="s">
        <v>65</v>
      </c>
      <c r="C50" s="72">
        <v>26000</v>
      </c>
      <c r="D50" s="39" t="s">
        <v>31</v>
      </c>
      <c r="E50" s="39" t="s">
        <v>31</v>
      </c>
      <c r="F50" s="88">
        <f t="shared" si="1"/>
        <v>26000</v>
      </c>
    </row>
    <row r="51" spans="1:6" s="27" customFormat="1" ht="38.25" customHeight="1">
      <c r="A51" s="22">
        <v>22080400</v>
      </c>
      <c r="B51" s="50" t="s">
        <v>46</v>
      </c>
      <c r="C51" s="72">
        <v>2900000</v>
      </c>
      <c r="D51" s="39" t="s">
        <v>31</v>
      </c>
      <c r="E51" s="39" t="s">
        <v>31</v>
      </c>
      <c r="F51" s="88">
        <f t="shared" si="1"/>
        <v>2900000</v>
      </c>
    </row>
    <row r="52" spans="1:6" s="27" customFormat="1" ht="26.25" customHeight="1">
      <c r="A52" s="22">
        <v>22090000</v>
      </c>
      <c r="B52" s="22" t="s">
        <v>10</v>
      </c>
      <c r="C52" s="72">
        <v>36000</v>
      </c>
      <c r="D52" s="39" t="s">
        <v>31</v>
      </c>
      <c r="E52" s="39" t="s">
        <v>31</v>
      </c>
      <c r="F52" s="88">
        <f t="shared" si="1"/>
        <v>36000</v>
      </c>
    </row>
    <row r="53" spans="1:6" ht="26.25" customHeight="1">
      <c r="A53" s="9">
        <v>24000000</v>
      </c>
      <c r="B53" s="11" t="s">
        <v>11</v>
      </c>
      <c r="C53" s="74">
        <f>C54</f>
        <v>1000000</v>
      </c>
      <c r="D53" s="74">
        <f>D55+D56</f>
        <v>3000000</v>
      </c>
      <c r="E53" s="41">
        <f>E56</f>
        <v>2000000</v>
      </c>
      <c r="F53" s="86">
        <f>C53+D53</f>
        <v>4000000</v>
      </c>
    </row>
    <row r="54" spans="1:6" ht="22.5" customHeight="1">
      <c r="A54" s="8">
        <v>24060300</v>
      </c>
      <c r="B54" s="8" t="s">
        <v>12</v>
      </c>
      <c r="C54" s="73">
        <v>1000000</v>
      </c>
      <c r="D54" s="40" t="s">
        <v>31</v>
      </c>
      <c r="E54" s="40" t="s">
        <v>31</v>
      </c>
      <c r="F54" s="90">
        <f>C54</f>
        <v>1000000</v>
      </c>
    </row>
    <row r="55" spans="1:6" ht="60" customHeight="1">
      <c r="A55" s="8">
        <v>24062100</v>
      </c>
      <c r="B55" s="12" t="s">
        <v>22</v>
      </c>
      <c r="C55" s="40" t="s">
        <v>31</v>
      </c>
      <c r="D55" s="73">
        <v>1000000</v>
      </c>
      <c r="E55" s="40" t="s">
        <v>31</v>
      </c>
      <c r="F55" s="90">
        <f>D55</f>
        <v>1000000</v>
      </c>
    </row>
    <row r="56" spans="1:6" ht="19.5" customHeight="1">
      <c r="A56" s="22">
        <v>24170000</v>
      </c>
      <c r="B56" s="22" t="s">
        <v>32</v>
      </c>
      <c r="C56" s="42" t="s">
        <v>31</v>
      </c>
      <c r="D56" s="84">
        <v>2000000</v>
      </c>
      <c r="E56" s="43">
        <f>D56</f>
        <v>2000000</v>
      </c>
      <c r="F56" s="88">
        <f>D56</f>
        <v>2000000</v>
      </c>
    </row>
    <row r="57" spans="1:6" s="16" customFormat="1" ht="22.5" customHeight="1">
      <c r="A57" s="9">
        <v>25000000</v>
      </c>
      <c r="B57" s="9" t="s">
        <v>13</v>
      </c>
      <c r="C57" s="38" t="s">
        <v>31</v>
      </c>
      <c r="D57" s="74">
        <v>21241801</v>
      </c>
      <c r="E57" s="38" t="s">
        <v>31</v>
      </c>
      <c r="F57" s="86">
        <f>D57</f>
        <v>21241801</v>
      </c>
    </row>
    <row r="58" spans="1:6" s="16" customFormat="1" ht="22.5" customHeight="1">
      <c r="A58" s="26">
        <v>30000000</v>
      </c>
      <c r="B58" s="9" t="s">
        <v>14</v>
      </c>
      <c r="C58" s="74">
        <f>C59</f>
        <v>0</v>
      </c>
      <c r="D58" s="74">
        <f>D59+D62</f>
        <v>33134500</v>
      </c>
      <c r="E58" s="74">
        <f>E59+E62</f>
        <v>33134500</v>
      </c>
      <c r="F58" s="86">
        <f>C58+D58</f>
        <v>33134500</v>
      </c>
    </row>
    <row r="59" spans="1:6" s="16" customFormat="1" ht="22.5" customHeight="1">
      <c r="A59" s="9">
        <v>31000000</v>
      </c>
      <c r="B59" s="9" t="s">
        <v>35</v>
      </c>
      <c r="C59" s="74">
        <f>C60+C61</f>
        <v>0</v>
      </c>
      <c r="D59" s="74">
        <f>D61</f>
        <v>0</v>
      </c>
      <c r="E59" s="74">
        <f>E61</f>
        <v>0</v>
      </c>
      <c r="F59" s="86">
        <f>C59+D59</f>
        <v>0</v>
      </c>
    </row>
    <row r="60" spans="1:6" ht="75" hidden="1">
      <c r="A60" s="8">
        <v>31010200</v>
      </c>
      <c r="B60" s="21" t="s">
        <v>23</v>
      </c>
      <c r="C60" s="40">
        <v>0</v>
      </c>
      <c r="D60" s="40" t="s">
        <v>31</v>
      </c>
      <c r="E60" s="40" t="s">
        <v>31</v>
      </c>
      <c r="F60" s="23">
        <f>C60</f>
        <v>0</v>
      </c>
    </row>
    <row r="61" spans="1:6" ht="59.45" hidden="1" customHeight="1">
      <c r="A61" s="8">
        <v>31030000</v>
      </c>
      <c r="B61" s="8" t="s">
        <v>15</v>
      </c>
      <c r="C61" s="40">
        <v>0</v>
      </c>
      <c r="D61" s="40">
        <v>0</v>
      </c>
      <c r="E61" s="40">
        <f>D61</f>
        <v>0</v>
      </c>
      <c r="F61" s="23">
        <f>D61</f>
        <v>0</v>
      </c>
    </row>
    <row r="62" spans="1:6" s="16" customFormat="1" ht="39" customHeight="1">
      <c r="A62" s="9">
        <v>33000000</v>
      </c>
      <c r="B62" s="9" t="s">
        <v>36</v>
      </c>
      <c r="C62" s="38" t="s">
        <v>31</v>
      </c>
      <c r="D62" s="74">
        <f>D63</f>
        <v>33134500</v>
      </c>
      <c r="E62" s="74">
        <f>E63</f>
        <v>33134500</v>
      </c>
      <c r="F62" s="86">
        <f>D62</f>
        <v>33134500</v>
      </c>
    </row>
    <row r="63" spans="1:6" ht="20.25">
      <c r="A63" s="8">
        <v>33010000</v>
      </c>
      <c r="B63" s="8" t="s">
        <v>16</v>
      </c>
      <c r="C63" s="44" t="s">
        <v>31</v>
      </c>
      <c r="D63" s="73">
        <v>33134500</v>
      </c>
      <c r="E63" s="73">
        <f>D63</f>
        <v>33134500</v>
      </c>
      <c r="F63" s="90">
        <f>D63</f>
        <v>33134500</v>
      </c>
    </row>
    <row r="64" spans="1:6" s="16" customFormat="1" ht="20.25">
      <c r="A64" s="29">
        <v>50000000</v>
      </c>
      <c r="B64" s="28" t="s">
        <v>37</v>
      </c>
      <c r="C64" s="46" t="s">
        <v>31</v>
      </c>
      <c r="D64" s="85">
        <f>D65</f>
        <v>0</v>
      </c>
      <c r="E64" s="46" t="s">
        <v>31</v>
      </c>
      <c r="F64" s="91">
        <f>D64</f>
        <v>0</v>
      </c>
    </row>
    <row r="65" spans="1:8" ht="60" customHeight="1">
      <c r="A65" s="22">
        <v>50110000</v>
      </c>
      <c r="B65" s="22" t="s">
        <v>17</v>
      </c>
      <c r="C65" s="47" t="s">
        <v>31</v>
      </c>
      <c r="D65" s="84">
        <v>0</v>
      </c>
      <c r="E65" s="48" t="s">
        <v>31</v>
      </c>
      <c r="F65" s="88">
        <f>D65</f>
        <v>0</v>
      </c>
    </row>
    <row r="66" spans="1:8" s="16" customFormat="1" ht="23.25" customHeight="1">
      <c r="A66" s="15"/>
      <c r="B66" s="15" t="s">
        <v>78</v>
      </c>
      <c r="C66" s="79">
        <f>C10+C39+C58</f>
        <v>645819500</v>
      </c>
      <c r="D66" s="79">
        <f>D10+D39+D58+D64</f>
        <v>57679301</v>
      </c>
      <c r="E66" s="79">
        <f>E39+E58</f>
        <v>35134500</v>
      </c>
      <c r="F66" s="89">
        <f>C66+D66</f>
        <v>703498801</v>
      </c>
    </row>
    <row r="67" spans="1:8" ht="20.25">
      <c r="A67" s="26">
        <v>40000000</v>
      </c>
      <c r="B67" s="10" t="s">
        <v>38</v>
      </c>
      <c r="C67" s="80">
        <f>C68</f>
        <v>268680731</v>
      </c>
      <c r="D67" s="81">
        <f>D68</f>
        <v>12700000</v>
      </c>
      <c r="E67" s="81">
        <f>E68</f>
        <v>12700000</v>
      </c>
      <c r="F67" s="91">
        <f>C67+D67</f>
        <v>281380731</v>
      </c>
    </row>
    <row r="68" spans="1:8" ht="18.75">
      <c r="A68" s="9">
        <v>41000000</v>
      </c>
      <c r="B68" s="9" t="s">
        <v>25</v>
      </c>
      <c r="C68" s="80">
        <f>C71+C69+C74+C76</f>
        <v>268680731</v>
      </c>
      <c r="D68" s="80">
        <f>D76</f>
        <v>12700000</v>
      </c>
      <c r="E68" s="80">
        <f>E76</f>
        <v>12700000</v>
      </c>
      <c r="F68" s="91">
        <f>C68+D68</f>
        <v>281380731</v>
      </c>
    </row>
    <row r="69" spans="1:8" ht="18.75" hidden="1">
      <c r="A69" s="33">
        <v>41020000</v>
      </c>
      <c r="B69" s="33" t="s">
        <v>39</v>
      </c>
      <c r="C69" s="81">
        <f>C70</f>
        <v>0</v>
      </c>
      <c r="D69" s="81" t="s">
        <v>31</v>
      </c>
      <c r="E69" s="81" t="s">
        <v>31</v>
      </c>
      <c r="F69" s="91">
        <f>C69</f>
        <v>0</v>
      </c>
    </row>
    <row r="70" spans="1:8" ht="56.25" hidden="1">
      <c r="A70" s="33">
        <v>41021200</v>
      </c>
      <c r="B70" s="34" t="s">
        <v>40</v>
      </c>
      <c r="C70" s="82"/>
      <c r="D70" s="82" t="s">
        <v>31</v>
      </c>
      <c r="E70" s="82" t="s">
        <v>31</v>
      </c>
      <c r="F70" s="92">
        <f>C70</f>
        <v>0</v>
      </c>
    </row>
    <row r="71" spans="1:8" ht="18.75">
      <c r="A71" s="25">
        <v>41030000</v>
      </c>
      <c r="B71" s="25" t="s">
        <v>26</v>
      </c>
      <c r="C71" s="81">
        <f>C72+C73</f>
        <v>152402700</v>
      </c>
      <c r="D71" s="81">
        <f>D87</f>
        <v>0</v>
      </c>
      <c r="E71" s="81">
        <f>E87</f>
        <v>0</v>
      </c>
      <c r="F71" s="91">
        <f>C71+D71</f>
        <v>152402700</v>
      </c>
    </row>
    <row r="72" spans="1:8" ht="30" customHeight="1">
      <c r="A72" s="18">
        <v>41033900</v>
      </c>
      <c r="B72" s="18" t="s">
        <v>57</v>
      </c>
      <c r="C72" s="83">
        <v>99307800</v>
      </c>
      <c r="D72" s="45"/>
      <c r="E72" s="45"/>
      <c r="F72" s="92">
        <f>C72+D72</f>
        <v>99307800</v>
      </c>
    </row>
    <row r="73" spans="1:8" ht="30" customHeight="1">
      <c r="A73" s="12">
        <v>41034200</v>
      </c>
      <c r="B73" s="24" t="s">
        <v>66</v>
      </c>
      <c r="C73" s="83">
        <v>53094900</v>
      </c>
      <c r="D73" s="45"/>
      <c r="E73" s="45"/>
      <c r="F73" s="92">
        <f>C73+D73</f>
        <v>53094900</v>
      </c>
    </row>
    <row r="74" spans="1:8" ht="30" customHeight="1">
      <c r="A74" s="69">
        <v>41040000</v>
      </c>
      <c r="B74" s="70" t="s">
        <v>92</v>
      </c>
      <c r="C74" s="97">
        <f>C75</f>
        <v>389894</v>
      </c>
      <c r="D74" s="97"/>
      <c r="E74" s="97"/>
      <c r="F74" s="98">
        <f>F75</f>
        <v>389894</v>
      </c>
    </row>
    <row r="75" spans="1:8" ht="82.5" customHeight="1">
      <c r="A75" s="96">
        <v>41040201</v>
      </c>
      <c r="B75" s="68" t="s">
        <v>93</v>
      </c>
      <c r="C75" s="45">
        <v>389894</v>
      </c>
      <c r="D75" s="45"/>
      <c r="E75" s="45"/>
      <c r="F75" s="99">
        <f>C75</f>
        <v>389894</v>
      </c>
    </row>
    <row r="76" spans="1:8" ht="18.75">
      <c r="A76" s="69">
        <v>41050000</v>
      </c>
      <c r="B76" s="70" t="s">
        <v>79</v>
      </c>
      <c r="C76" s="81">
        <f>SUM(C77:C91)</f>
        <v>115888137</v>
      </c>
      <c r="D76" s="81">
        <f t="shared" ref="D76:F76" si="2">SUM(D77:D91)</f>
        <v>12700000</v>
      </c>
      <c r="E76" s="81">
        <f t="shared" si="2"/>
        <v>12700000</v>
      </c>
      <c r="F76" s="81">
        <f t="shared" si="2"/>
        <v>128588137</v>
      </c>
    </row>
    <row r="77" spans="1:8" ht="225">
      <c r="A77" s="18">
        <v>41050100</v>
      </c>
      <c r="B77" s="68" t="s">
        <v>95</v>
      </c>
      <c r="C77" s="83">
        <v>19265500</v>
      </c>
      <c r="D77" s="45"/>
      <c r="E77" s="45"/>
      <c r="F77" s="92">
        <f t="shared" ref="F77:F91" si="3">C77</f>
        <v>19265500</v>
      </c>
      <c r="H77" s="55">
        <f>C77+C78+C80</f>
        <v>19887500</v>
      </c>
    </row>
    <row r="78" spans="1:8" ht="75">
      <c r="A78" s="12">
        <v>41050200</v>
      </c>
      <c r="B78" s="68" t="s">
        <v>76</v>
      </c>
      <c r="C78" s="83">
        <v>259000</v>
      </c>
      <c r="D78" s="45"/>
      <c r="E78" s="45"/>
      <c r="F78" s="92">
        <f t="shared" si="3"/>
        <v>259000</v>
      </c>
      <c r="H78" s="55"/>
    </row>
    <row r="79" spans="1:8" ht="204.75" customHeight="1">
      <c r="A79" s="12">
        <v>41050300</v>
      </c>
      <c r="B79" s="68" t="s">
        <v>77</v>
      </c>
      <c r="C79" s="83">
        <f>92218000-3295000</f>
        <v>88923000</v>
      </c>
      <c r="D79" s="45"/>
      <c r="E79" s="45"/>
      <c r="F79" s="92">
        <f t="shared" si="3"/>
        <v>88923000</v>
      </c>
    </row>
    <row r="80" spans="1:8" ht="37.5">
      <c r="A80" s="18">
        <v>41051000</v>
      </c>
      <c r="B80" s="18" t="s">
        <v>97</v>
      </c>
      <c r="C80" s="83">
        <v>363000</v>
      </c>
      <c r="D80" s="45"/>
      <c r="E80" s="45"/>
      <c r="F80" s="92">
        <f t="shared" si="3"/>
        <v>363000</v>
      </c>
    </row>
    <row r="81" spans="1:8" ht="37.5">
      <c r="A81" s="18">
        <v>41051100</v>
      </c>
      <c r="B81" s="68" t="s">
        <v>98</v>
      </c>
      <c r="C81" s="83">
        <v>212000</v>
      </c>
      <c r="D81" s="45"/>
      <c r="E81" s="45"/>
      <c r="F81" s="92">
        <f t="shared" si="3"/>
        <v>212000</v>
      </c>
    </row>
    <row r="82" spans="1:8" ht="56.25">
      <c r="A82" s="18">
        <v>41051200</v>
      </c>
      <c r="B82" s="68" t="s">
        <v>91</v>
      </c>
      <c r="C82" s="83">
        <v>49300</v>
      </c>
      <c r="D82" s="45"/>
      <c r="E82" s="45"/>
      <c r="F82" s="92">
        <f t="shared" si="3"/>
        <v>49300</v>
      </c>
    </row>
    <row r="83" spans="1:8" ht="84" customHeight="1">
      <c r="A83" s="96">
        <v>41051400</v>
      </c>
      <c r="B83" s="68" t="s">
        <v>100</v>
      </c>
      <c r="C83" s="83">
        <v>988735</v>
      </c>
      <c r="D83" s="83"/>
      <c r="E83" s="83"/>
      <c r="F83" s="92">
        <f t="shared" si="3"/>
        <v>988735</v>
      </c>
    </row>
    <row r="84" spans="1:8" ht="56.25">
      <c r="A84" s="18">
        <v>41051500</v>
      </c>
      <c r="B84" s="68" t="s">
        <v>87</v>
      </c>
      <c r="C84" s="83">
        <f>1570400+433343</f>
        <v>2003743</v>
      </c>
      <c r="D84" s="45"/>
      <c r="E84" s="45"/>
      <c r="F84" s="92">
        <f t="shared" si="3"/>
        <v>2003743</v>
      </c>
    </row>
    <row r="85" spans="1:8" ht="56.25">
      <c r="A85" s="18">
        <v>41051501</v>
      </c>
      <c r="B85" s="18" t="s">
        <v>80</v>
      </c>
      <c r="C85" s="83">
        <v>3243839</v>
      </c>
      <c r="D85" s="45"/>
      <c r="E85" s="45"/>
      <c r="F85" s="92">
        <f t="shared" si="3"/>
        <v>3243839</v>
      </c>
    </row>
    <row r="86" spans="1:8" ht="56.25" hidden="1">
      <c r="A86" s="18">
        <v>41052000</v>
      </c>
      <c r="B86" s="18" t="s">
        <v>68</v>
      </c>
      <c r="C86" s="83"/>
      <c r="D86" s="45"/>
      <c r="E86" s="45"/>
      <c r="F86" s="92">
        <f t="shared" si="3"/>
        <v>0</v>
      </c>
    </row>
    <row r="87" spans="1:8" ht="18.75" hidden="1">
      <c r="A87" s="18"/>
      <c r="B87" s="18"/>
      <c r="C87" s="83"/>
      <c r="D87" s="45"/>
      <c r="E87" s="45"/>
      <c r="F87" s="92">
        <f t="shared" si="3"/>
        <v>0</v>
      </c>
    </row>
    <row r="88" spans="1:8" ht="18.75" hidden="1">
      <c r="A88" s="12"/>
      <c r="B88" s="24"/>
      <c r="C88" s="83"/>
      <c r="D88" s="45" t="s">
        <v>31</v>
      </c>
      <c r="E88" s="45" t="s">
        <v>31</v>
      </c>
      <c r="F88" s="92">
        <f t="shared" si="3"/>
        <v>0</v>
      </c>
    </row>
    <row r="89" spans="1:8" ht="68.25" customHeight="1">
      <c r="A89" s="12">
        <v>41052000</v>
      </c>
      <c r="B89" s="24" t="s">
        <v>88</v>
      </c>
      <c r="C89" s="83">
        <v>364200</v>
      </c>
      <c r="D89" s="45"/>
      <c r="E89" s="45"/>
      <c r="F89" s="92">
        <f t="shared" si="3"/>
        <v>364200</v>
      </c>
    </row>
    <row r="90" spans="1:8" ht="34.5" customHeight="1">
      <c r="A90" s="12">
        <v>41053400</v>
      </c>
      <c r="B90" s="18" t="s">
        <v>89</v>
      </c>
      <c r="C90" s="83"/>
      <c r="D90" s="83">
        <f>13300000-600000</f>
        <v>12700000</v>
      </c>
      <c r="E90" s="83">
        <f>13300000-600000</f>
        <v>12700000</v>
      </c>
      <c r="F90" s="92">
        <f>C90+D90</f>
        <v>12700000</v>
      </c>
    </row>
    <row r="91" spans="1:8" ht="41.25" customHeight="1">
      <c r="A91" s="12">
        <v>41053900</v>
      </c>
      <c r="B91" s="18" t="s">
        <v>90</v>
      </c>
      <c r="C91" s="83">
        <v>215820</v>
      </c>
      <c r="D91" s="45"/>
      <c r="E91" s="45"/>
      <c r="F91" s="92">
        <f t="shared" si="3"/>
        <v>215820</v>
      </c>
    </row>
    <row r="92" spans="1:8" s="32" customFormat="1" ht="20.25">
      <c r="A92" s="30"/>
      <c r="B92" s="31" t="s">
        <v>67</v>
      </c>
      <c r="C92" s="78">
        <f>C66+C67</f>
        <v>914500231</v>
      </c>
      <c r="D92" s="78">
        <f t="shared" ref="D92" si="4">D66+D67</f>
        <v>70379301</v>
      </c>
      <c r="E92" s="78">
        <f>E66+E67</f>
        <v>47834500</v>
      </c>
      <c r="F92" s="89">
        <f>C92+D92</f>
        <v>984879532</v>
      </c>
      <c r="H92" s="94"/>
    </row>
    <row r="93" spans="1:8" s="60" customFormat="1" ht="27.75" hidden="1" customHeight="1">
      <c r="A93" s="56"/>
      <c r="B93" s="57" t="s">
        <v>72</v>
      </c>
      <c r="C93" s="58"/>
      <c r="D93" s="59"/>
      <c r="E93" s="59"/>
      <c r="F93" s="64">
        <v>46284</v>
      </c>
    </row>
    <row r="94" spans="1:8" s="20" customFormat="1" ht="21" hidden="1" customHeight="1">
      <c r="B94" s="20" t="s">
        <v>71</v>
      </c>
      <c r="C94" s="54"/>
      <c r="F94" s="54">
        <f>F92-F93</f>
        <v>984833248</v>
      </c>
    </row>
    <row r="95" spans="1:8" s="20" customFormat="1" ht="21" customHeight="1">
      <c r="C95" s="54"/>
      <c r="E95" s="54"/>
      <c r="F95" s="54"/>
    </row>
    <row r="96" spans="1:8" s="67" customFormat="1" ht="15.75">
      <c r="A96" s="65"/>
      <c r="B96" s="66"/>
      <c r="C96" s="66"/>
      <c r="D96" s="66"/>
      <c r="E96" s="66"/>
      <c r="F96" s="66"/>
    </row>
    <row r="97" spans="1:50" s="6" customFormat="1" ht="18.75">
      <c r="A97" s="19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</row>
    <row r="98" spans="1:50" ht="15.75">
      <c r="A98" s="4"/>
      <c r="B98" s="5"/>
      <c r="C98" s="5"/>
      <c r="D98" s="5"/>
      <c r="E98" s="5"/>
      <c r="F98" s="5"/>
    </row>
    <row r="99" spans="1:50" ht="15.75">
      <c r="A99" s="93"/>
      <c r="B99" s="5"/>
      <c r="C99" s="5"/>
      <c r="D99" s="5"/>
      <c r="E99" s="5"/>
      <c r="F99" s="5"/>
    </row>
    <row r="100" spans="1:50" ht="15.75">
      <c r="A100" s="4"/>
      <c r="B100" s="5"/>
      <c r="C100" s="5"/>
      <c r="D100" s="5"/>
      <c r="E100" s="5"/>
      <c r="F100" s="5"/>
    </row>
    <row r="101" spans="1:50" ht="15.75">
      <c r="A101" s="4"/>
      <c r="B101" s="5"/>
      <c r="C101" s="5"/>
      <c r="D101" s="5"/>
      <c r="E101" s="5"/>
      <c r="F101" s="5"/>
    </row>
    <row r="102" spans="1:50" ht="15.75">
      <c r="A102" s="4"/>
      <c r="B102" s="5"/>
      <c r="C102" s="5"/>
      <c r="D102" s="5"/>
      <c r="E102" s="5"/>
      <c r="F102" s="5"/>
    </row>
    <row r="103" spans="1:50" ht="15.75">
      <c r="A103" s="4"/>
      <c r="B103" s="5"/>
      <c r="C103" s="5"/>
      <c r="D103" s="5"/>
      <c r="E103" s="5"/>
      <c r="F103" s="5"/>
    </row>
    <row r="104" spans="1:50" ht="15.75">
      <c r="A104" s="4"/>
      <c r="B104" s="5"/>
      <c r="C104" s="5"/>
      <c r="D104" s="5"/>
      <c r="E104" s="5"/>
      <c r="F104" s="5"/>
    </row>
    <row r="105" spans="1:50" ht="13.5">
      <c r="A105" s="3"/>
    </row>
    <row r="109" spans="1:50">
      <c r="A109" s="1"/>
    </row>
  </sheetData>
  <mergeCells count="9"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109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49" fitToHeight="2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початковий</vt:lpstr>
      <vt:lpstr>зміни квітень</vt:lpstr>
      <vt:lpstr>зі змінами</vt:lpstr>
      <vt:lpstr>'зі змінами'!Заголовки_для_печати</vt:lpstr>
      <vt:lpstr>'зміни квітень'!Заголовки_для_печати</vt:lpstr>
      <vt:lpstr>початковий!Заголовки_для_печати</vt:lpstr>
      <vt:lpstr>'зі змінами'!Область_печати</vt:lpstr>
      <vt:lpstr>'зміни квітень'!Область_печати</vt:lpstr>
      <vt:lpstr>початковий!Область_печати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HOME</cp:lastModifiedBy>
  <cp:lastPrinted>2019-03-05T10:05:36Z</cp:lastPrinted>
  <dcterms:created xsi:type="dcterms:W3CDTF">2004-11-09T10:24:06Z</dcterms:created>
  <dcterms:modified xsi:type="dcterms:W3CDTF">2019-04-05T20:07:25Z</dcterms:modified>
</cp:coreProperties>
</file>