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Лист1!$7:$12</definedName>
    <definedName name="Z_A314A688_A1C1_4292_AD54_FF55A3D9A6D2_.wvu.PrintTitles" localSheetId="0" hidden="1">Лист1!$7:$12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Лист1!$7:$12</definedName>
  </definedNames>
  <calcPr calcId="162913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M101" i="2" l="1"/>
  <c r="N101" i="2"/>
  <c r="E47" i="2"/>
  <c r="F47" i="2"/>
  <c r="I47" i="2"/>
  <c r="J47" i="2"/>
  <c r="J46" i="2" s="1"/>
  <c r="H47" i="2"/>
  <c r="D47" i="2"/>
  <c r="C47" i="2" s="1"/>
  <c r="C49" i="2"/>
  <c r="C50" i="2"/>
  <c r="C48" i="2"/>
  <c r="G50" i="2"/>
  <c r="K87" i="2"/>
  <c r="L87" i="2"/>
  <c r="H84" i="2"/>
  <c r="G87" i="2"/>
  <c r="D77" i="2"/>
  <c r="E77" i="2"/>
  <c r="F77" i="2"/>
  <c r="G77" i="2"/>
  <c r="H77" i="2"/>
  <c r="I77" i="2"/>
  <c r="J77" i="2"/>
  <c r="C77" i="2"/>
  <c r="H71" i="2"/>
  <c r="H70" i="2" s="1"/>
  <c r="H20" i="2"/>
  <c r="L24" i="2"/>
  <c r="H23" i="2"/>
  <c r="G24" i="2"/>
  <c r="L22" i="2"/>
  <c r="H21" i="2"/>
  <c r="G22" i="2"/>
  <c r="L19" i="2"/>
  <c r="D84" i="2"/>
  <c r="C87" i="2"/>
  <c r="H75" i="2"/>
  <c r="H74" i="2" s="1"/>
  <c r="I75" i="2"/>
  <c r="I74" i="2" s="1"/>
  <c r="J75" i="2"/>
  <c r="J74" i="2" s="1"/>
  <c r="D75" i="2"/>
  <c r="D74" i="2" s="1"/>
  <c r="E75" i="2"/>
  <c r="E74" i="2" s="1"/>
  <c r="D71" i="2"/>
  <c r="C71" i="2" s="1"/>
  <c r="D23" i="2"/>
  <c r="C24" i="2"/>
  <c r="C22" i="2"/>
  <c r="D21" i="2"/>
  <c r="C19" i="2"/>
  <c r="M74" i="2" l="1"/>
  <c r="K24" i="2"/>
  <c r="L70" i="2"/>
  <c r="D20" i="2"/>
  <c r="C20" i="2" s="1"/>
  <c r="D70" i="2"/>
  <c r="C70" i="2" s="1"/>
  <c r="L71" i="2"/>
  <c r="K22" i="2"/>
  <c r="M75" i="2"/>
  <c r="L84" i="2"/>
  <c r="H90" i="2"/>
  <c r="D98" i="2"/>
  <c r="D90" i="2" s="1"/>
  <c r="L94" i="2"/>
  <c r="K94" i="2" s="1"/>
  <c r="G94" i="2"/>
  <c r="C94" i="2"/>
  <c r="H18" i="2"/>
  <c r="D18" i="2"/>
  <c r="C18" i="2"/>
  <c r="F76" i="2"/>
  <c r="F67" i="2"/>
  <c r="N67" i="2" s="1"/>
  <c r="F62" i="2"/>
  <c r="F46" i="2" s="1"/>
  <c r="G47" i="2"/>
  <c r="K47" i="2" s="1"/>
  <c r="I90" i="2"/>
  <c r="I81" i="2" s="1"/>
  <c r="I80" i="2" s="1"/>
  <c r="E90" i="2"/>
  <c r="E81" i="2" s="1"/>
  <c r="E80" i="2" s="1"/>
  <c r="L103" i="2"/>
  <c r="M102" i="2"/>
  <c r="G102" i="2"/>
  <c r="C102" i="2"/>
  <c r="G103" i="2"/>
  <c r="J90" i="2"/>
  <c r="J81" i="2" s="1"/>
  <c r="F90" i="2"/>
  <c r="F81" i="2" s="1"/>
  <c r="F80" i="2" s="1"/>
  <c r="C95" i="2"/>
  <c r="C103" i="2"/>
  <c r="G101" i="2"/>
  <c r="G99" i="2"/>
  <c r="G97" i="2"/>
  <c r="G96" i="2"/>
  <c r="L99" i="2"/>
  <c r="L97" i="2"/>
  <c r="L96" i="2"/>
  <c r="G95" i="2"/>
  <c r="K95" i="2" s="1"/>
  <c r="L95" i="2"/>
  <c r="L89" i="2"/>
  <c r="G89" i="2"/>
  <c r="H88" i="2"/>
  <c r="G52" i="2"/>
  <c r="L52" i="2"/>
  <c r="C101" i="2"/>
  <c r="C89" i="2"/>
  <c r="D88" i="2"/>
  <c r="C88" i="2" s="1"/>
  <c r="C52" i="2"/>
  <c r="C99" i="2"/>
  <c r="C96" i="2"/>
  <c r="C97" i="2"/>
  <c r="J62" i="2"/>
  <c r="L86" i="2"/>
  <c r="G86" i="2"/>
  <c r="K86" i="2" s="1"/>
  <c r="C86" i="2"/>
  <c r="L85" i="2"/>
  <c r="G85" i="2"/>
  <c r="C85" i="2"/>
  <c r="L83" i="2"/>
  <c r="D82" i="2"/>
  <c r="H82" i="2"/>
  <c r="G83" i="2"/>
  <c r="C83" i="2"/>
  <c r="C82" i="2" s="1"/>
  <c r="L100" i="2"/>
  <c r="L63" i="2"/>
  <c r="G63" i="2"/>
  <c r="K63" i="2" s="1"/>
  <c r="C63" i="2"/>
  <c r="L72" i="2"/>
  <c r="G49" i="2"/>
  <c r="K49" i="2" s="1"/>
  <c r="L21" i="2"/>
  <c r="L23" i="2"/>
  <c r="G53" i="2"/>
  <c r="C53" i="2"/>
  <c r="G92" i="2"/>
  <c r="K92" i="2" s="1"/>
  <c r="L92" i="2"/>
  <c r="C92" i="2"/>
  <c r="L17" i="2"/>
  <c r="L56" i="2"/>
  <c r="G42" i="2"/>
  <c r="G98" i="2"/>
  <c r="L98" i="2"/>
  <c r="G21" i="2"/>
  <c r="K21" i="2" s="1"/>
  <c r="G23" i="2"/>
  <c r="C21" i="2"/>
  <c r="C23" i="2"/>
  <c r="G20" i="2"/>
  <c r="G100" i="2"/>
  <c r="C100" i="2"/>
  <c r="L58" i="2"/>
  <c r="L59" i="2"/>
  <c r="C59" i="2"/>
  <c r="C58" i="2"/>
  <c r="C56" i="2"/>
  <c r="D55" i="2"/>
  <c r="C55" i="2" s="1"/>
  <c r="H55" i="2"/>
  <c r="H54" i="2" s="1"/>
  <c r="G54" i="2" s="1"/>
  <c r="G59" i="2"/>
  <c r="K59" i="2" s="1"/>
  <c r="L57" i="2"/>
  <c r="G57" i="2"/>
  <c r="C57" i="2"/>
  <c r="M45" i="2"/>
  <c r="I44" i="2"/>
  <c r="M44" i="2" s="1"/>
  <c r="G58" i="2"/>
  <c r="E44" i="2"/>
  <c r="E13" i="2" s="1"/>
  <c r="D44" i="2"/>
  <c r="C44" i="2" s="1"/>
  <c r="H16" i="2"/>
  <c r="H14" i="2" s="1"/>
  <c r="D16" i="2"/>
  <c r="L93" i="2"/>
  <c r="G93" i="2"/>
  <c r="C93" i="2"/>
  <c r="L91" i="2"/>
  <c r="G91" i="2"/>
  <c r="C91" i="2"/>
  <c r="M76" i="2"/>
  <c r="G76" i="2"/>
  <c r="G75" i="2" s="1"/>
  <c r="C76" i="2"/>
  <c r="C75" i="2" s="1"/>
  <c r="C74" i="2" s="1"/>
  <c r="G73" i="2"/>
  <c r="C73" i="2"/>
  <c r="G72" i="2"/>
  <c r="G71" i="2" s="1"/>
  <c r="C72" i="2"/>
  <c r="J69" i="2"/>
  <c r="J79" i="2" s="1"/>
  <c r="I69" i="2"/>
  <c r="M69" i="2" s="1"/>
  <c r="H69" i="2"/>
  <c r="F69" i="2"/>
  <c r="E69" i="2"/>
  <c r="D69" i="2"/>
  <c r="M68" i="2"/>
  <c r="G68" i="2"/>
  <c r="C68" i="2"/>
  <c r="M67" i="2"/>
  <c r="G67" i="2"/>
  <c r="C67" i="2"/>
  <c r="M66" i="2"/>
  <c r="G66" i="2"/>
  <c r="K66" i="2" s="1"/>
  <c r="C66" i="2"/>
  <c r="L65" i="2"/>
  <c r="G65" i="2"/>
  <c r="C65" i="2"/>
  <c r="I64" i="2"/>
  <c r="H64" i="2"/>
  <c r="H62" i="2" s="1"/>
  <c r="E64" i="2"/>
  <c r="D64" i="2"/>
  <c r="D62" i="2" s="1"/>
  <c r="L61" i="2"/>
  <c r="G61" i="2"/>
  <c r="C61" i="2"/>
  <c r="L60" i="2"/>
  <c r="G60" i="2"/>
  <c r="C60" i="2"/>
  <c r="G56" i="2"/>
  <c r="L51" i="2"/>
  <c r="G51" i="2"/>
  <c r="C51" i="2"/>
  <c r="L48" i="2"/>
  <c r="G48" i="2"/>
  <c r="K48" i="2" s="1"/>
  <c r="G45" i="2"/>
  <c r="C45" i="2"/>
  <c r="H44" i="2"/>
  <c r="L43" i="2"/>
  <c r="G43" i="2"/>
  <c r="C43" i="2"/>
  <c r="L41" i="2"/>
  <c r="G41" i="2"/>
  <c r="C41" i="2"/>
  <c r="L40" i="2"/>
  <c r="G40" i="2"/>
  <c r="C40" i="2"/>
  <c r="L39" i="2"/>
  <c r="G39" i="2"/>
  <c r="C39" i="2"/>
  <c r="H38" i="2"/>
  <c r="D38" i="2"/>
  <c r="L37" i="2"/>
  <c r="G37" i="2"/>
  <c r="C37" i="2"/>
  <c r="L36" i="2"/>
  <c r="G36" i="2"/>
  <c r="C36" i="2"/>
  <c r="K36" i="2" s="1"/>
  <c r="L35" i="2"/>
  <c r="G35" i="2"/>
  <c r="C35" i="2"/>
  <c r="L34" i="2"/>
  <c r="G34" i="2"/>
  <c r="C34" i="2"/>
  <c r="H33" i="2"/>
  <c r="G33" i="2"/>
  <c r="D33" i="2"/>
  <c r="C33" i="2" s="1"/>
  <c r="L32" i="2"/>
  <c r="G32" i="2"/>
  <c r="C32" i="2"/>
  <c r="L31" i="2"/>
  <c r="G31" i="2"/>
  <c r="C31" i="2"/>
  <c r="L30" i="2"/>
  <c r="G30" i="2"/>
  <c r="C30" i="2"/>
  <c r="L29" i="2"/>
  <c r="G29" i="2"/>
  <c r="C29" i="2"/>
  <c r="C28" i="2" s="1"/>
  <c r="H28" i="2"/>
  <c r="D28" i="2"/>
  <c r="L25" i="2"/>
  <c r="G25" i="2"/>
  <c r="K25" i="2" s="1"/>
  <c r="C25" i="2"/>
  <c r="G19" i="2"/>
  <c r="G17" i="2"/>
  <c r="G16" i="2" s="1"/>
  <c r="C17" i="2"/>
  <c r="C16" i="2" s="1"/>
  <c r="L15" i="2"/>
  <c r="G15" i="2"/>
  <c r="C15" i="2"/>
  <c r="E62" i="2"/>
  <c r="E46" i="2" s="1"/>
  <c r="L82" i="2"/>
  <c r="L20" i="2"/>
  <c r="C84" i="2"/>
  <c r="K103" i="2"/>
  <c r="K37" i="2" l="1"/>
  <c r="C38" i="2"/>
  <c r="K40" i="2"/>
  <c r="K56" i="2"/>
  <c r="K85" i="2"/>
  <c r="K89" i="2"/>
  <c r="L18" i="2"/>
  <c r="K32" i="2"/>
  <c r="K68" i="2"/>
  <c r="K91" i="2"/>
  <c r="K100" i="2"/>
  <c r="K31" i="2"/>
  <c r="K43" i="2"/>
  <c r="K45" i="2"/>
  <c r="K51" i="2"/>
  <c r="M64" i="2"/>
  <c r="C98" i="2"/>
  <c r="K71" i="2"/>
  <c r="G70" i="2"/>
  <c r="K70" i="2" s="1"/>
  <c r="K41" i="2"/>
  <c r="K93" i="2"/>
  <c r="K99" i="2"/>
  <c r="K102" i="2"/>
  <c r="K98" i="2"/>
  <c r="C64" i="2"/>
  <c r="C62" i="2" s="1"/>
  <c r="G55" i="2"/>
  <c r="N62" i="2"/>
  <c r="K101" i="2"/>
  <c r="G74" i="2"/>
  <c r="K74" i="2" s="1"/>
  <c r="K75" i="2"/>
  <c r="L28" i="2"/>
  <c r="K61" i="2"/>
  <c r="L16" i="2"/>
  <c r="N76" i="2"/>
  <c r="F75" i="2"/>
  <c r="L62" i="2"/>
  <c r="G90" i="2"/>
  <c r="M90" i="2"/>
  <c r="K67" i="2"/>
  <c r="I62" i="2"/>
  <c r="M62" i="2" s="1"/>
  <c r="G44" i="2"/>
  <c r="K44" i="2" s="1"/>
  <c r="I13" i="2"/>
  <c r="M13" i="2" s="1"/>
  <c r="K97" i="2"/>
  <c r="G84" i="2"/>
  <c r="K84" i="2" s="1"/>
  <c r="H81" i="2"/>
  <c r="G81" i="2" s="1"/>
  <c r="K76" i="2"/>
  <c r="K65" i="2"/>
  <c r="L64" i="2"/>
  <c r="K60" i="2"/>
  <c r="K58" i="2"/>
  <c r="K55" i="2"/>
  <c r="K52" i="2"/>
  <c r="H46" i="2"/>
  <c r="G38" i="2"/>
  <c r="K38" i="2" s="1"/>
  <c r="L38" i="2"/>
  <c r="K34" i="2"/>
  <c r="K30" i="2"/>
  <c r="G28" i="2"/>
  <c r="K28" i="2" s="1"/>
  <c r="H27" i="2"/>
  <c r="H26" i="2" s="1"/>
  <c r="H13" i="2" s="1"/>
  <c r="G18" i="2"/>
  <c r="K18" i="2" s="1"/>
  <c r="K19" i="2"/>
  <c r="K15" i="2"/>
  <c r="K96" i="2"/>
  <c r="K57" i="2"/>
  <c r="L47" i="2"/>
  <c r="K35" i="2"/>
  <c r="K33" i="2"/>
  <c r="K20" i="2"/>
  <c r="K23" i="2"/>
  <c r="D14" i="2"/>
  <c r="M80" i="2"/>
  <c r="M81" i="2"/>
  <c r="K83" i="2"/>
  <c r="G82" i="2"/>
  <c r="K82" i="2" s="1"/>
  <c r="C69" i="2"/>
  <c r="G69" i="2"/>
  <c r="K16" i="2"/>
  <c r="K17" i="2"/>
  <c r="N69" i="2"/>
  <c r="F79" i="2"/>
  <c r="F104" i="2" s="1"/>
  <c r="K72" i="2"/>
  <c r="E79" i="2"/>
  <c r="E104" i="2" s="1"/>
  <c r="C90" i="2"/>
  <c r="L90" i="2"/>
  <c r="D81" i="2"/>
  <c r="G14" i="2"/>
  <c r="J80" i="2"/>
  <c r="N80" i="2" s="1"/>
  <c r="N81" i="2"/>
  <c r="G88" i="2"/>
  <c r="K88" i="2" s="1"/>
  <c r="G64" i="2"/>
  <c r="N46" i="2"/>
  <c r="L33" i="2"/>
  <c r="N90" i="2"/>
  <c r="D27" i="2"/>
  <c r="K39" i="2"/>
  <c r="K29" i="2"/>
  <c r="L88" i="2"/>
  <c r="D54" i="2"/>
  <c r="L55" i="2"/>
  <c r="F74" i="2" l="1"/>
  <c r="N74" i="2" s="1"/>
  <c r="N75" i="2"/>
  <c r="C14" i="2"/>
  <c r="K90" i="2"/>
  <c r="I46" i="2"/>
  <c r="M46" i="2" s="1"/>
  <c r="H80" i="2"/>
  <c r="G27" i="2"/>
  <c r="K14" i="2"/>
  <c r="L14" i="2"/>
  <c r="K69" i="2"/>
  <c r="N79" i="2"/>
  <c r="G13" i="2"/>
  <c r="H79" i="2"/>
  <c r="D46" i="2"/>
  <c r="C54" i="2"/>
  <c r="K54" i="2" s="1"/>
  <c r="J104" i="2"/>
  <c r="N104" i="2" s="1"/>
  <c r="L54" i="2"/>
  <c r="C27" i="2"/>
  <c r="D26" i="2"/>
  <c r="L26" i="2" s="1"/>
  <c r="C81" i="2"/>
  <c r="K81" i="2" s="1"/>
  <c r="D80" i="2"/>
  <c r="C80" i="2" s="1"/>
  <c r="G26" i="2"/>
  <c r="G62" i="2"/>
  <c r="K62" i="2" s="1"/>
  <c r="K64" i="2"/>
  <c r="L81" i="2"/>
  <c r="L27" i="2"/>
  <c r="D13" i="2" l="1"/>
  <c r="L80" i="2"/>
  <c r="I79" i="2"/>
  <c r="M79" i="2" s="1"/>
  <c r="G46" i="2"/>
  <c r="G80" i="2"/>
  <c r="K80" i="2" s="1"/>
  <c r="K27" i="2"/>
  <c r="C46" i="2"/>
  <c r="L46" i="2"/>
  <c r="H104" i="2"/>
  <c r="C26" i="2"/>
  <c r="K26" i="2" s="1"/>
  <c r="I104" i="2" l="1"/>
  <c r="M104" i="2" s="1"/>
  <c r="G79" i="2"/>
  <c r="K46" i="2"/>
  <c r="C13" i="2"/>
  <c r="K13" i="2" s="1"/>
  <c r="D79" i="2"/>
  <c r="L13" i="2"/>
  <c r="G104" i="2" l="1"/>
  <c r="C79" i="2"/>
  <c r="K79" i="2" s="1"/>
  <c r="D104" i="2"/>
  <c r="L79" i="2"/>
  <c r="C104" i="2" l="1"/>
  <c r="K104" i="2" s="1"/>
  <c r="L104" i="2"/>
</calcChain>
</file>

<file path=xl/sharedStrings.xml><?xml version="1.0" encoding="utf-8"?>
<sst xmlns="http://schemas.openxmlformats.org/spreadsheetml/2006/main" count="127" uniqueCount="112">
  <si>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</si>
  <si>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</si>
  <si>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</si>
  <si>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</si>
  <si>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</si>
  <si>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</si>
  <si>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</si>
  <si>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</si>
  <si>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</si>
  <si>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</si>
  <si>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</si>
  <si>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</si>
  <si>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</si>
  <si>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Офіційні  трансферти</t>
  </si>
  <si>
    <t>Доходи від власності та підприємницької   діяльності</t>
  </si>
  <si>
    <t>Всього</t>
  </si>
  <si>
    <t>Виконання (%)</t>
  </si>
  <si>
    <t>ЗВІТ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</si>
  <si>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</si>
  <si>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</si>
  <si>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</si>
  <si>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</si>
  <si>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</si>
  <si>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</si>
  <si>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</si>
  <si>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</si>
  <si>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</si>
  <si>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</si>
  <si>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</si>
  <si>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</si>
  <si>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</si>
  <si>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</si>
  <si>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</si>
  <si>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</si>
  <si>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</si>
  <si>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</si>
  <si>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</si>
  <si>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</si>
  <si>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</si>
  <si>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</si>
  <si>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</si>
  <si>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</si>
  <si>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</si>
  <si>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</si>
  <si>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</si>
  <si>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</si>
  <si>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</si>
  <si>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</si>
  <si>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</si>
  <si>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</si>
  <si>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</si>
  <si>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</si>
  <si>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</si>
  <si>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</si>
  <si>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Податок та збір на доходи фізичних осіб</t>
  </si>
  <si>
    <t>Адміністративний збір за державну реєстрацію речових прав на нерухоме майно та їх обтяжень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</si>
  <si>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</si>
  <si>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</si>
  <si>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Медична субвенція з державного бюджету місцевим бюджетам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</si>
  <si>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</si>
  <si>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</t>
  </si>
  <si>
    <t>Надходження коштів від відшкодування втрат сільськогосподарського та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</si>
  <si>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</si>
  <si>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</si>
  <si>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Дотації</t>
  </si>
  <si>
    <t>Інші додаткові дотації</t>
  </si>
  <si>
    <t>Субвенції  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</si>
  <si>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</si>
  <si>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</si>
  <si>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</si>
  <si>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</si>
  <si>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Виконавець : начальник фінансового управління Чорноморської міської ради</t>
  </si>
  <si>
    <t>Яковенко О.М.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</si>
  <si>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</si>
  <si>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</si>
  <si>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</si>
  <si>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Адміністративні штрафи та штрафні санкції за порушення законодавства у сфері виробництва та обігу  алкогольних напоїв та тютюнових виробів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</si>
  <si>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</si>
  <si>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(передана до іншого місцевого бюджету)</t>
  </si>
  <si>
    <t>Субвенція з місцевого бюджету на виконання інвестиційних проектів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</si>
  <si>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</si>
  <si>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</si>
  <si>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квартироної плати ( утримання будинків і споруд та прибудинкових територій), управління багатоквартирним будинком, поводження з  побутовими відходами (вивезення побутових відходів) та вивезення  рідких нечистот, внесків за встановлення, обслуговування та заміну вузлів комерційного обліку води та теплової енергії, абоненського обслуговування для споживачів комунальних послуг, що надаються у багатоквартирних будинках за індивідуальними договорами за рахунок відповідної субвенції з державного бюджету</t>
  </si>
  <si>
    <t xml:space="preserve">Додаток  1 </t>
  </si>
  <si>
    <t>Затверджено на 2019 рік, грн.</t>
  </si>
  <si>
    <t>Рентна плата за користування надрами для видобування 
корисних копалин загальнодержавного значення </t>
  </si>
  <si>
    <t>Субвенція з місцевого бюджету на здійснення переданих видатків у сфері освіти за рахунок коштів овітньої субвенції</t>
  </si>
  <si>
    <t>Чорноморської міської ради Одеської області</t>
  </si>
  <si>
    <t>про  виконання   доходів бюджету  міста  Чорноморська  за  1 півріччя 2019 року</t>
  </si>
  <si>
    <t>Податок на прибуток підприємств та фінансових установ комунальної власності</t>
  </si>
  <si>
    <t>Рентна плата за користування надрами</t>
  </si>
  <si>
    <t>Пальне</t>
  </si>
  <si>
    <t>Місцеві податки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</si>
  <si>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</si>
  <si>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  доходи від некомерційної господарської діяльності</t>
  </si>
  <si>
    <t>Надходження від продажу основного капіталу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</si>
  <si>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</si>
  <si>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 xml:space="preserve">Кошти від продажу землі і нематеріальних активів </t>
  </si>
  <si>
    <t xml:space="preserve">Кошти від продажу землі  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</si>
  <si>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</si>
  <si>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</si>
  <si>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</si>
  <si>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</si>
  <si>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</si>
  <si>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місцевого бюджету на здійснення переданих видатків у сфері охорони здоров'я за рахунок коштів медичної субвенції</t>
  </si>
  <si>
    <t>Субвенція з місцевого бюджету на здійснення переданих видатків у сфері охорони здоров'я за рахунок коштів медичної субвенції (передана до іншого місцевого бюджету)</t>
  </si>
  <si>
    <t>Виконано за  1 півріччя 2019 року, грн.</t>
  </si>
  <si>
    <t>Дивіденди (дохід), нараховані на акції (частки) господарських товариств, у статутних капіталах яких є майно Автономної Республіки Крим, комунальна власність</t>
  </si>
  <si>
    <t>до  рішення  виконавчого комітету</t>
  </si>
  <si>
    <t xml:space="preserve">від                2019р.  №  </t>
  </si>
  <si>
    <t>Керуюча справами</t>
  </si>
  <si>
    <t>Кушніренко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</si>
</sst>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/>
    <xf numFmtId="3" fontId="4" fillId="0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4" fillId="0" borderId="2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0" fontId="2" fillId="2" borderId="0" xfId="0" applyFont="1" applyFill="1" applyAlignment="1"/>
    <xf numFmtId="0" fontId="6" fillId="2" borderId="0" xfId="0" applyFont="1" applyFill="1" applyAlignment="1"/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2"/>
  <sheetViews>
    <sheetView tabSelected="1" showRuler="0" zoomScale="70" zoomScaleNormal="70" zoomScaleSheetLayoutView="75" workbookViewId="0">
      <pane xSplit="2" ySplit="12" topLeftCell="C100" activePane="bottomRight" state="frozen"/>
      <selection pane="topRight" activeCell="C1" sqref="C1"/>
      <selection pane="bottomLeft" activeCell="A14" sqref="A14"/>
      <selection pane="bottomRight" activeCell="K107" sqref="K107"/>
    </sheetView>
  </sheetViews>
  <sheetFormatPr defaultRowHeight="12.75" x14ac:dyDescent="0.2"/>
  <cols>
    <col min="1" max="1" width="12.7109375" customWidth="1"/>
    <col min="2" max="2" width="86.28515625" customWidth="1"/>
    <col min="3" max="4" width="17.85546875" customWidth="1"/>
    <col min="5" max="6" width="14.7109375" customWidth="1"/>
    <col min="7" max="7" width="15.5703125" customWidth="1"/>
    <col min="8" max="8" width="16.5703125" customWidth="1"/>
    <col min="9" max="9" width="13.42578125" customWidth="1"/>
    <col min="10" max="10" width="14.28515625" style="19" customWidth="1"/>
    <col min="11" max="12" width="12.85546875" customWidth="1"/>
    <col min="13" max="13" width="13.5703125" customWidth="1"/>
    <col min="14" max="14" width="14.5703125" customWidth="1"/>
  </cols>
  <sheetData>
    <row r="1" spans="1:14" s="7" customFormat="1" ht="18" customHeight="1" x14ac:dyDescent="0.25">
      <c r="A1" s="20"/>
      <c r="B1" s="20"/>
      <c r="C1" s="1"/>
      <c r="D1" s="1"/>
      <c r="E1" s="21"/>
      <c r="F1" s="21"/>
      <c r="G1" s="18"/>
      <c r="H1" s="1"/>
      <c r="I1" s="1"/>
      <c r="J1" s="22"/>
      <c r="K1" s="18" t="s">
        <v>83</v>
      </c>
      <c r="L1" s="8"/>
      <c r="M1" s="8"/>
      <c r="N1" s="8"/>
    </row>
    <row r="2" spans="1:14" s="7" customFormat="1" ht="18" customHeight="1" x14ac:dyDescent="0.25">
      <c r="A2" s="20"/>
      <c r="B2" s="20"/>
      <c r="C2" s="1"/>
      <c r="D2" s="1"/>
      <c r="E2" s="21"/>
      <c r="F2" s="21"/>
      <c r="G2" s="18"/>
      <c r="H2" s="8"/>
      <c r="I2" s="8"/>
      <c r="J2" s="22"/>
      <c r="K2" s="81" t="s">
        <v>108</v>
      </c>
      <c r="L2" s="81"/>
      <c r="M2" s="81"/>
      <c r="N2" s="45"/>
    </row>
    <row r="3" spans="1:14" s="7" customFormat="1" ht="15.75" x14ac:dyDescent="0.25">
      <c r="A3" s="20"/>
      <c r="B3" s="20"/>
      <c r="C3" s="1"/>
      <c r="D3" s="1"/>
      <c r="E3" s="1"/>
      <c r="F3" s="1"/>
      <c r="G3" s="18"/>
      <c r="H3" s="8"/>
      <c r="I3" s="8"/>
      <c r="J3" s="1"/>
      <c r="K3" s="81" t="s">
        <v>87</v>
      </c>
      <c r="L3" s="81"/>
      <c r="M3" s="81"/>
      <c r="N3" s="8"/>
    </row>
    <row r="4" spans="1:14" s="7" customFormat="1" ht="15.75" x14ac:dyDescent="0.25">
      <c r="A4" s="20"/>
      <c r="B4" s="20"/>
      <c r="C4" s="1"/>
      <c r="D4" s="1"/>
      <c r="E4" s="1"/>
      <c r="F4" s="1"/>
      <c r="G4" s="18"/>
      <c r="H4" s="8"/>
      <c r="I4" s="8"/>
      <c r="J4" s="1"/>
      <c r="K4" s="1" t="s">
        <v>109</v>
      </c>
      <c r="L4" s="8"/>
      <c r="M4" s="8"/>
      <c r="N4" s="8"/>
    </row>
    <row r="5" spans="1:14" ht="17.45" customHeight="1" x14ac:dyDescent="0.2">
      <c r="A5" s="87" t="s">
        <v>17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14" ht="16.149999999999999" customHeight="1" x14ac:dyDescent="0.2">
      <c r="A6" s="2"/>
      <c r="B6" s="85" t="s">
        <v>88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"/>
      <c r="N6" s="8"/>
    </row>
    <row r="7" spans="1:14" s="8" customFormat="1" ht="36" customHeight="1" x14ac:dyDescent="0.2">
      <c r="A7" s="86" t="s">
        <v>5</v>
      </c>
      <c r="B7" s="86"/>
      <c r="C7" s="82" t="s">
        <v>84</v>
      </c>
      <c r="D7" s="83"/>
      <c r="E7" s="83"/>
      <c r="F7" s="84"/>
      <c r="G7" s="79" t="s">
        <v>106</v>
      </c>
      <c r="H7" s="79"/>
      <c r="I7" s="79"/>
      <c r="J7" s="79"/>
      <c r="K7" s="79" t="s">
        <v>16</v>
      </c>
      <c r="L7" s="79"/>
      <c r="M7" s="79"/>
      <c r="N7" s="79"/>
    </row>
    <row r="8" spans="1:14" s="8" customFormat="1" ht="20.45" customHeight="1" x14ac:dyDescent="0.25">
      <c r="A8" s="86"/>
      <c r="B8" s="86"/>
      <c r="C8" s="79" t="s">
        <v>15</v>
      </c>
      <c r="D8" s="78" t="s">
        <v>6</v>
      </c>
      <c r="E8" s="78"/>
      <c r="F8" s="78"/>
      <c r="G8" s="79" t="s">
        <v>15</v>
      </c>
      <c r="H8" s="78" t="s">
        <v>7</v>
      </c>
      <c r="I8" s="78"/>
      <c r="J8" s="78"/>
      <c r="K8" s="79" t="s">
        <v>15</v>
      </c>
      <c r="L8" s="78" t="s">
        <v>7</v>
      </c>
      <c r="M8" s="78"/>
      <c r="N8" s="78"/>
    </row>
    <row r="9" spans="1:14" s="8" customFormat="1" ht="17.25" customHeight="1" x14ac:dyDescent="0.2">
      <c r="A9" s="86"/>
      <c r="B9" s="86"/>
      <c r="C9" s="79"/>
      <c r="D9" s="80" t="s">
        <v>18</v>
      </c>
      <c r="E9" s="80" t="s">
        <v>19</v>
      </c>
      <c r="F9" s="80"/>
      <c r="G9" s="79"/>
      <c r="H9" s="80" t="s">
        <v>18</v>
      </c>
      <c r="I9" s="80" t="s">
        <v>19</v>
      </c>
      <c r="J9" s="80"/>
      <c r="K9" s="79"/>
      <c r="L9" s="80" t="s">
        <v>18</v>
      </c>
      <c r="M9" s="80" t="s">
        <v>19</v>
      </c>
      <c r="N9" s="80"/>
    </row>
    <row r="10" spans="1:14" s="8" customFormat="1" ht="22.5" customHeight="1" x14ac:dyDescent="0.2">
      <c r="A10" s="86"/>
      <c r="B10" s="86"/>
      <c r="C10" s="79"/>
      <c r="D10" s="80"/>
      <c r="E10" s="80" t="s">
        <v>31</v>
      </c>
      <c r="F10" s="39" t="s">
        <v>32</v>
      </c>
      <c r="G10" s="79"/>
      <c r="H10" s="80"/>
      <c r="I10" s="80" t="s">
        <v>31</v>
      </c>
      <c r="J10" s="39" t="s">
        <v>32</v>
      </c>
      <c r="K10" s="79"/>
      <c r="L10" s="80"/>
      <c r="M10" s="80" t="s">
        <v>31</v>
      </c>
      <c r="N10" s="39" t="s">
        <v>32</v>
      </c>
    </row>
    <row r="11" spans="1:14" s="8" customFormat="1" ht="36.75" customHeight="1" x14ac:dyDescent="0.2">
      <c r="A11" s="86"/>
      <c r="B11" s="86"/>
      <c r="C11" s="79"/>
      <c r="D11" s="80"/>
      <c r="E11" s="80"/>
      <c r="F11" s="39" t="s">
        <v>33</v>
      </c>
      <c r="G11" s="79"/>
      <c r="H11" s="80"/>
      <c r="I11" s="80"/>
      <c r="J11" s="39" t="s">
        <v>33</v>
      </c>
      <c r="K11" s="79"/>
      <c r="L11" s="80"/>
      <c r="M11" s="80"/>
      <c r="N11" s="39" t="s">
        <v>33</v>
      </c>
    </row>
    <row r="12" spans="1:14" s="8" customFormat="1" ht="15.75" x14ac:dyDescent="0.25">
      <c r="A12" s="9">
        <v>1</v>
      </c>
      <c r="B12" s="9">
        <v>2</v>
      </c>
      <c r="C12" s="10">
        <v>3</v>
      </c>
      <c r="D12" s="10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s="8" customFormat="1" ht="16.5" customHeight="1" x14ac:dyDescent="0.2">
      <c r="A13" s="25">
        <v>10000000</v>
      </c>
      <c r="B13" s="26" t="s">
        <v>8</v>
      </c>
      <c r="C13" s="62">
        <f>D13+E13</f>
        <v>633475200</v>
      </c>
      <c r="D13" s="62">
        <f>D14+D18+D20+D26+D44</f>
        <v>633172200</v>
      </c>
      <c r="E13" s="62">
        <f>E14+E20+E26+E44</f>
        <v>303000</v>
      </c>
      <c r="F13" s="62"/>
      <c r="G13" s="62">
        <f>H13+I13</f>
        <v>304432896.63</v>
      </c>
      <c r="H13" s="62">
        <f>H14+H20+H26+H44+H18</f>
        <v>304250389.06</v>
      </c>
      <c r="I13" s="62">
        <f>I44+I42</f>
        <v>182507.57</v>
      </c>
      <c r="J13" s="62"/>
      <c r="K13" s="27">
        <f t="shared" ref="K13:L19" si="0">G13/C13*100</f>
        <v>48.057587199940897</v>
      </c>
      <c r="L13" s="27">
        <f t="shared" si="0"/>
        <v>48.051760494222584</v>
      </c>
      <c r="M13" s="27">
        <f>I13/E13*100</f>
        <v>60.233521452145226</v>
      </c>
      <c r="N13" s="27"/>
    </row>
    <row r="14" spans="1:14" s="12" customFormat="1" ht="33.75" customHeight="1" x14ac:dyDescent="0.2">
      <c r="A14" s="28">
        <v>11000000</v>
      </c>
      <c r="B14" s="25" t="s">
        <v>21</v>
      </c>
      <c r="C14" s="62">
        <f>D14+E14</f>
        <v>361901200</v>
      </c>
      <c r="D14" s="62">
        <f>D15+D16</f>
        <v>361901200</v>
      </c>
      <c r="E14" s="62"/>
      <c r="F14" s="62"/>
      <c r="G14" s="62">
        <f>H14+I14</f>
        <v>171142125.34999999</v>
      </c>
      <c r="H14" s="62">
        <f>H15+H16</f>
        <v>171142125.34999999</v>
      </c>
      <c r="I14" s="62"/>
      <c r="J14" s="62"/>
      <c r="K14" s="27">
        <f t="shared" si="0"/>
        <v>47.289736908857996</v>
      </c>
      <c r="L14" s="27">
        <f t="shared" si="0"/>
        <v>47.289736908857996</v>
      </c>
      <c r="M14" s="27"/>
      <c r="N14" s="27"/>
    </row>
    <row r="15" spans="1:14" s="12" customFormat="1" ht="18" customHeight="1" x14ac:dyDescent="0.2">
      <c r="A15" s="29">
        <v>11010000</v>
      </c>
      <c r="B15" s="30" t="s">
        <v>54</v>
      </c>
      <c r="C15" s="63">
        <f>D15+E15</f>
        <v>359899960</v>
      </c>
      <c r="D15" s="63">
        <v>359899960</v>
      </c>
      <c r="E15" s="63"/>
      <c r="F15" s="63"/>
      <c r="G15" s="63">
        <f>H15+I15</f>
        <v>168827107.34999999</v>
      </c>
      <c r="H15" s="63">
        <v>168827107.34999999</v>
      </c>
      <c r="I15" s="63"/>
      <c r="J15" s="63"/>
      <c r="K15" s="31">
        <f t="shared" si="0"/>
        <v>46.909454324473941</v>
      </c>
      <c r="L15" s="31">
        <f t="shared" si="0"/>
        <v>46.909454324473941</v>
      </c>
      <c r="M15" s="27"/>
      <c r="N15" s="27"/>
    </row>
    <row r="16" spans="1:14" s="23" customFormat="1" ht="18" customHeight="1" x14ac:dyDescent="0.25">
      <c r="A16" s="25">
        <v>11020000</v>
      </c>
      <c r="B16" s="25" t="s">
        <v>27</v>
      </c>
      <c r="C16" s="62">
        <f>C17</f>
        <v>2001240</v>
      </c>
      <c r="D16" s="62">
        <f>D17</f>
        <v>2001240</v>
      </c>
      <c r="E16" s="62"/>
      <c r="F16" s="62"/>
      <c r="G16" s="62">
        <f>G17</f>
        <v>2315018</v>
      </c>
      <c r="H16" s="62">
        <f>H17</f>
        <v>2315018</v>
      </c>
      <c r="I16" s="62"/>
      <c r="J16" s="62"/>
      <c r="K16" s="27">
        <f t="shared" si="0"/>
        <v>115.67917890907637</v>
      </c>
      <c r="L16" s="27">
        <f t="shared" si="0"/>
        <v>115.67917890907637</v>
      </c>
      <c r="M16" s="27"/>
      <c r="N16" s="27"/>
    </row>
    <row r="17" spans="1:14" s="12" customFormat="1" ht="30" customHeight="1" x14ac:dyDescent="0.2">
      <c r="A17" s="29">
        <v>11020200</v>
      </c>
      <c r="B17" s="30" t="s">
        <v>89</v>
      </c>
      <c r="C17" s="63">
        <f>D17+E17</f>
        <v>2001240</v>
      </c>
      <c r="D17" s="63">
        <v>2001240</v>
      </c>
      <c r="E17" s="63"/>
      <c r="F17" s="63"/>
      <c r="G17" s="63">
        <f t="shared" ref="G17:G27" si="1">H17+I17</f>
        <v>2315018</v>
      </c>
      <c r="H17" s="63">
        <v>2315018</v>
      </c>
      <c r="I17" s="63"/>
      <c r="J17" s="63"/>
      <c r="K17" s="31">
        <f t="shared" si="0"/>
        <v>115.67917890907637</v>
      </c>
      <c r="L17" s="31">
        <f t="shared" si="0"/>
        <v>115.67917890907637</v>
      </c>
      <c r="M17" s="27"/>
      <c r="N17" s="27"/>
    </row>
    <row r="18" spans="1:14" s="12" customFormat="1" ht="18.75" customHeight="1" x14ac:dyDescent="0.2">
      <c r="A18" s="28">
        <v>13030000</v>
      </c>
      <c r="B18" s="25" t="s">
        <v>90</v>
      </c>
      <c r="C18" s="62">
        <f>C19</f>
        <v>5000</v>
      </c>
      <c r="D18" s="62">
        <f>D19</f>
        <v>5000</v>
      </c>
      <c r="E18" s="62"/>
      <c r="F18" s="62"/>
      <c r="G18" s="62">
        <f>G19</f>
        <v>3508.17</v>
      </c>
      <c r="H18" s="62">
        <f>H19</f>
        <v>3508.17</v>
      </c>
      <c r="I18" s="62"/>
      <c r="J18" s="62"/>
      <c r="K18" s="27">
        <f t="shared" si="0"/>
        <v>70.163399999999996</v>
      </c>
      <c r="L18" s="27">
        <f t="shared" si="0"/>
        <v>70.163399999999996</v>
      </c>
      <c r="M18" s="27"/>
      <c r="N18" s="27"/>
    </row>
    <row r="19" spans="1:14" s="12" customFormat="1" ht="30.75" customHeight="1" x14ac:dyDescent="0.25">
      <c r="A19" s="29">
        <v>13030100</v>
      </c>
      <c r="B19" s="57" t="s">
        <v>85</v>
      </c>
      <c r="C19" s="63">
        <f>D19</f>
        <v>5000</v>
      </c>
      <c r="D19" s="63">
        <v>5000</v>
      </c>
      <c r="E19" s="63"/>
      <c r="F19" s="63"/>
      <c r="G19" s="63">
        <f t="shared" si="1"/>
        <v>3508.17</v>
      </c>
      <c r="H19" s="63">
        <v>3508.17</v>
      </c>
      <c r="I19" s="63"/>
      <c r="J19" s="63"/>
      <c r="K19" s="31">
        <f t="shared" si="0"/>
        <v>70.163399999999996</v>
      </c>
      <c r="L19" s="31">
        <f t="shared" si="0"/>
        <v>70.163399999999996</v>
      </c>
      <c r="M19" s="27"/>
      <c r="N19" s="27"/>
    </row>
    <row r="20" spans="1:14" s="8" customFormat="1" ht="18" customHeight="1" x14ac:dyDescent="0.2">
      <c r="A20" s="40">
        <v>14000000</v>
      </c>
      <c r="B20" s="41" t="s">
        <v>35</v>
      </c>
      <c r="C20" s="62">
        <f>D20+E20</f>
        <v>35970000</v>
      </c>
      <c r="D20" s="62">
        <f>D21+D23+D25</f>
        <v>35970000</v>
      </c>
      <c r="E20" s="62"/>
      <c r="F20" s="62"/>
      <c r="G20" s="62">
        <f t="shared" si="1"/>
        <v>15396450.67</v>
      </c>
      <c r="H20" s="62">
        <f>H21+H23+H25</f>
        <v>15396450.67</v>
      </c>
      <c r="I20" s="62"/>
      <c r="J20" s="62"/>
      <c r="K20" s="27">
        <f t="shared" ref="K20:L39" si="2">G20/C20*100</f>
        <v>42.803588184598276</v>
      </c>
      <c r="L20" s="27">
        <f t="shared" si="2"/>
        <v>42.803588184598276</v>
      </c>
      <c r="M20" s="27"/>
      <c r="N20" s="27"/>
    </row>
    <row r="21" spans="1:14" s="13" customFormat="1" ht="18" customHeight="1" x14ac:dyDescent="0.25">
      <c r="A21" s="66">
        <v>14020000</v>
      </c>
      <c r="B21" s="67" t="s">
        <v>59</v>
      </c>
      <c r="C21" s="62">
        <f t="shared" ref="C21:C27" si="3">D21+E21</f>
        <v>3090000</v>
      </c>
      <c r="D21" s="62">
        <f>D22</f>
        <v>3090000</v>
      </c>
      <c r="E21" s="62"/>
      <c r="F21" s="62"/>
      <c r="G21" s="62">
        <f t="shared" si="1"/>
        <v>1503197.51</v>
      </c>
      <c r="H21" s="62">
        <f>H22</f>
        <v>1503197.51</v>
      </c>
      <c r="I21" s="62"/>
      <c r="J21" s="62"/>
      <c r="K21" s="27">
        <f t="shared" si="2"/>
        <v>48.647168608414241</v>
      </c>
      <c r="L21" s="27">
        <f t="shared" si="2"/>
        <v>48.647168608414241</v>
      </c>
      <c r="M21" s="27"/>
      <c r="N21" s="27"/>
    </row>
    <row r="22" spans="1:14" s="8" customFormat="1" ht="18" customHeight="1" x14ac:dyDescent="0.2">
      <c r="A22" s="46">
        <v>14021900</v>
      </c>
      <c r="B22" s="47" t="s">
        <v>91</v>
      </c>
      <c r="C22" s="63">
        <f t="shared" si="3"/>
        <v>3090000</v>
      </c>
      <c r="D22" s="63">
        <v>3090000</v>
      </c>
      <c r="E22" s="63"/>
      <c r="F22" s="63"/>
      <c r="G22" s="63">
        <f t="shared" si="1"/>
        <v>1503197.51</v>
      </c>
      <c r="H22" s="63">
        <v>1503197.51</v>
      </c>
      <c r="I22" s="63"/>
      <c r="J22" s="63"/>
      <c r="K22" s="31">
        <f t="shared" si="2"/>
        <v>48.647168608414241</v>
      </c>
      <c r="L22" s="31">
        <f t="shared" si="2"/>
        <v>48.647168608414241</v>
      </c>
      <c r="M22" s="31"/>
      <c r="N22" s="31"/>
    </row>
    <row r="23" spans="1:14" s="13" customFormat="1" ht="35.25" customHeight="1" x14ac:dyDescent="0.25">
      <c r="A23" s="66">
        <v>14030000</v>
      </c>
      <c r="B23" s="67" t="s">
        <v>60</v>
      </c>
      <c r="C23" s="62">
        <f t="shared" si="3"/>
        <v>12900000</v>
      </c>
      <c r="D23" s="62">
        <f>D24</f>
        <v>12900000</v>
      </c>
      <c r="E23" s="62"/>
      <c r="F23" s="62"/>
      <c r="G23" s="62">
        <f t="shared" si="1"/>
        <v>5857619.0800000001</v>
      </c>
      <c r="H23" s="62">
        <f>H24</f>
        <v>5857619.0800000001</v>
      </c>
      <c r="I23" s="62"/>
      <c r="J23" s="62"/>
      <c r="K23" s="27">
        <f t="shared" si="2"/>
        <v>45.407899844961243</v>
      </c>
      <c r="L23" s="27">
        <f t="shared" si="2"/>
        <v>45.407899844961243</v>
      </c>
      <c r="M23" s="27"/>
      <c r="N23" s="27"/>
    </row>
    <row r="24" spans="1:14" s="8" customFormat="1" ht="20.25" customHeight="1" x14ac:dyDescent="0.2">
      <c r="A24" s="46">
        <v>14031900</v>
      </c>
      <c r="B24" s="47" t="s">
        <v>91</v>
      </c>
      <c r="C24" s="63">
        <f t="shared" si="3"/>
        <v>12900000</v>
      </c>
      <c r="D24" s="63">
        <v>12900000</v>
      </c>
      <c r="E24" s="63"/>
      <c r="F24" s="63"/>
      <c r="G24" s="63">
        <f t="shared" si="1"/>
        <v>5857619.0800000001</v>
      </c>
      <c r="H24" s="63">
        <v>5857619.0800000001</v>
      </c>
      <c r="I24" s="63"/>
      <c r="J24" s="63"/>
      <c r="K24" s="31">
        <f t="shared" si="2"/>
        <v>45.407899844961243</v>
      </c>
      <c r="L24" s="31">
        <f t="shared" si="2"/>
        <v>45.407899844961243</v>
      </c>
      <c r="M24" s="31"/>
      <c r="N24" s="31"/>
    </row>
    <row r="25" spans="1:14" s="8" customFormat="1" ht="34.5" customHeight="1" x14ac:dyDescent="0.2">
      <c r="A25" s="42">
        <v>14040000</v>
      </c>
      <c r="B25" s="42" t="s">
        <v>36</v>
      </c>
      <c r="C25" s="63">
        <f t="shared" si="3"/>
        <v>19980000</v>
      </c>
      <c r="D25" s="63">
        <v>19980000</v>
      </c>
      <c r="E25" s="63"/>
      <c r="F25" s="63"/>
      <c r="G25" s="63">
        <f t="shared" si="1"/>
        <v>8035634.0800000001</v>
      </c>
      <c r="H25" s="63">
        <v>8035634.0800000001</v>
      </c>
      <c r="I25" s="63"/>
      <c r="J25" s="63"/>
      <c r="K25" s="31">
        <f t="shared" si="2"/>
        <v>40.218388788788786</v>
      </c>
      <c r="L25" s="31">
        <f t="shared" si="2"/>
        <v>40.218388788788786</v>
      </c>
      <c r="M25" s="31"/>
      <c r="N25" s="27"/>
    </row>
    <row r="26" spans="1:14" s="13" customFormat="1" ht="15.75" x14ac:dyDescent="0.25">
      <c r="A26" s="28">
        <v>18000000</v>
      </c>
      <c r="B26" s="25" t="s">
        <v>92</v>
      </c>
      <c r="C26" s="62">
        <f t="shared" si="3"/>
        <v>235296000</v>
      </c>
      <c r="D26" s="62">
        <f>D27+D41+D43</f>
        <v>235296000</v>
      </c>
      <c r="E26" s="62"/>
      <c r="F26" s="62"/>
      <c r="G26" s="62">
        <f t="shared" si="1"/>
        <v>117708304.87</v>
      </c>
      <c r="H26" s="62">
        <f>H27+H41+H43+H42</f>
        <v>117708304.87</v>
      </c>
      <c r="I26" s="62"/>
      <c r="J26" s="62"/>
      <c r="K26" s="27">
        <f t="shared" si="2"/>
        <v>50.025629364715087</v>
      </c>
      <c r="L26" s="27">
        <f t="shared" si="2"/>
        <v>50.025629364715087</v>
      </c>
      <c r="M26" s="27"/>
      <c r="N26" s="27"/>
    </row>
    <row r="27" spans="1:14" s="13" customFormat="1" ht="15.75" x14ac:dyDescent="0.25">
      <c r="A27" s="43">
        <v>18010000</v>
      </c>
      <c r="B27" s="43" t="s">
        <v>37</v>
      </c>
      <c r="C27" s="62">
        <f t="shared" si="3"/>
        <v>182268000</v>
      </c>
      <c r="D27" s="62">
        <f>D28+D33+D38</f>
        <v>182268000</v>
      </c>
      <c r="E27" s="62"/>
      <c r="F27" s="62"/>
      <c r="G27" s="62">
        <f t="shared" si="1"/>
        <v>92310989.840000004</v>
      </c>
      <c r="H27" s="62">
        <f>H28+H33+H38</f>
        <v>92310989.840000004</v>
      </c>
      <c r="I27" s="62"/>
      <c r="J27" s="62"/>
      <c r="K27" s="27">
        <f t="shared" si="2"/>
        <v>50.64574683433186</v>
      </c>
      <c r="L27" s="27">
        <f t="shared" si="2"/>
        <v>50.64574683433186</v>
      </c>
      <c r="M27" s="27"/>
      <c r="N27" s="27"/>
    </row>
    <row r="28" spans="1:14" s="13" customFormat="1" ht="15.75" x14ac:dyDescent="0.25">
      <c r="A28" s="43"/>
      <c r="B28" s="43" t="s">
        <v>30</v>
      </c>
      <c r="C28" s="62">
        <f>SUM(C29:C32)</f>
        <v>17174000</v>
      </c>
      <c r="D28" s="62">
        <f>SUM(D29:D32)</f>
        <v>17174000</v>
      </c>
      <c r="E28" s="62"/>
      <c r="F28" s="62"/>
      <c r="G28" s="62">
        <f>SUM(G29:G32)</f>
        <v>6269374.0099999998</v>
      </c>
      <c r="H28" s="62">
        <f>SUM(H29:H32)</f>
        <v>6269374.0099999998</v>
      </c>
      <c r="I28" s="62"/>
      <c r="J28" s="62"/>
      <c r="K28" s="27">
        <f t="shared" si="2"/>
        <v>36.505030918830791</v>
      </c>
      <c r="L28" s="27">
        <f t="shared" si="2"/>
        <v>36.505030918830791</v>
      </c>
      <c r="M28" s="27"/>
      <c r="N28" s="27"/>
    </row>
    <row r="29" spans="1:14" s="13" customFormat="1" ht="31.5" x14ac:dyDescent="0.25">
      <c r="A29" s="44">
        <v>18010100</v>
      </c>
      <c r="B29" s="44" t="s">
        <v>38</v>
      </c>
      <c r="C29" s="63">
        <f t="shared" ref="C29:C41" si="4">D29</f>
        <v>136000</v>
      </c>
      <c r="D29" s="63">
        <v>136000</v>
      </c>
      <c r="E29" s="63"/>
      <c r="F29" s="63"/>
      <c r="G29" s="63">
        <f t="shared" ref="G29:G41" si="5">H29</f>
        <v>66187.259999999995</v>
      </c>
      <c r="H29" s="63">
        <v>66187.259999999995</v>
      </c>
      <c r="I29" s="63"/>
      <c r="J29" s="63"/>
      <c r="K29" s="31">
        <f t="shared" si="2"/>
        <v>48.667102941176466</v>
      </c>
      <c r="L29" s="31">
        <f t="shared" si="2"/>
        <v>48.667102941176466</v>
      </c>
      <c r="M29" s="27"/>
      <c r="N29" s="27"/>
    </row>
    <row r="30" spans="1:14" s="13" customFormat="1" ht="31.5" x14ac:dyDescent="0.25">
      <c r="A30" s="44">
        <v>18010200</v>
      </c>
      <c r="B30" s="44" t="s">
        <v>39</v>
      </c>
      <c r="C30" s="63">
        <f t="shared" si="4"/>
        <v>2200000</v>
      </c>
      <c r="D30" s="63">
        <v>2200000</v>
      </c>
      <c r="E30" s="63"/>
      <c r="F30" s="63"/>
      <c r="G30" s="63">
        <f t="shared" si="5"/>
        <v>58340.86</v>
      </c>
      <c r="H30" s="63">
        <v>58340.86</v>
      </c>
      <c r="I30" s="63"/>
      <c r="J30" s="63"/>
      <c r="K30" s="31">
        <f t="shared" si="2"/>
        <v>2.6518572727272729</v>
      </c>
      <c r="L30" s="31">
        <f t="shared" si="2"/>
        <v>2.6518572727272729</v>
      </c>
      <c r="M30" s="27"/>
      <c r="N30" s="27"/>
    </row>
    <row r="31" spans="1:14" s="13" customFormat="1" ht="31.5" x14ac:dyDescent="0.25">
      <c r="A31" s="44">
        <v>18010300</v>
      </c>
      <c r="B31" s="44" t="s">
        <v>40</v>
      </c>
      <c r="C31" s="63">
        <f t="shared" si="4"/>
        <v>4408000</v>
      </c>
      <c r="D31" s="63">
        <v>4408000</v>
      </c>
      <c r="E31" s="63"/>
      <c r="F31" s="63"/>
      <c r="G31" s="63">
        <f t="shared" si="5"/>
        <v>762262.17</v>
      </c>
      <c r="H31" s="63">
        <v>762262.17</v>
      </c>
      <c r="I31" s="63"/>
      <c r="J31" s="63"/>
      <c r="K31" s="31">
        <f t="shared" si="2"/>
        <v>17.29269895644283</v>
      </c>
      <c r="L31" s="31">
        <f t="shared" si="2"/>
        <v>17.29269895644283</v>
      </c>
      <c r="M31" s="27"/>
      <c r="N31" s="27"/>
    </row>
    <row r="32" spans="1:14" s="13" customFormat="1" ht="31.5" x14ac:dyDescent="0.25">
      <c r="A32" s="44">
        <v>18010400</v>
      </c>
      <c r="B32" s="44" t="s">
        <v>41</v>
      </c>
      <c r="C32" s="63">
        <f t="shared" si="4"/>
        <v>10430000</v>
      </c>
      <c r="D32" s="63">
        <v>10430000</v>
      </c>
      <c r="E32" s="63"/>
      <c r="F32" s="63"/>
      <c r="G32" s="63">
        <f t="shared" si="5"/>
        <v>5382583.7199999997</v>
      </c>
      <c r="H32" s="63">
        <v>5382583.7199999997</v>
      </c>
      <c r="I32" s="63"/>
      <c r="J32" s="63"/>
      <c r="K32" s="31">
        <f t="shared" si="2"/>
        <v>51.606747075743044</v>
      </c>
      <c r="L32" s="31">
        <f t="shared" si="2"/>
        <v>51.606747075743044</v>
      </c>
      <c r="M32" s="27"/>
      <c r="N32" s="27"/>
    </row>
    <row r="33" spans="1:14" s="13" customFormat="1" ht="15.75" x14ac:dyDescent="0.25">
      <c r="A33" s="43"/>
      <c r="B33" s="43" t="s">
        <v>49</v>
      </c>
      <c r="C33" s="62">
        <f>D33</f>
        <v>164674000</v>
      </c>
      <c r="D33" s="62">
        <f>D34+D35+D36+D37</f>
        <v>164674000</v>
      </c>
      <c r="E33" s="62"/>
      <c r="F33" s="62"/>
      <c r="G33" s="62">
        <f>H33</f>
        <v>85829989.170000002</v>
      </c>
      <c r="H33" s="62">
        <f>H34+H35+H36+H37</f>
        <v>85829989.170000002</v>
      </c>
      <c r="I33" s="62"/>
      <c r="J33" s="62"/>
      <c r="K33" s="27">
        <f t="shared" si="2"/>
        <v>52.121154019456625</v>
      </c>
      <c r="L33" s="27">
        <f t="shared" si="2"/>
        <v>52.121154019456625</v>
      </c>
      <c r="M33" s="27"/>
      <c r="N33" s="27"/>
    </row>
    <row r="34" spans="1:14" s="13" customFormat="1" ht="15.75" x14ac:dyDescent="0.25">
      <c r="A34" s="44">
        <v>18010500</v>
      </c>
      <c r="B34" s="44" t="s">
        <v>42</v>
      </c>
      <c r="C34" s="63">
        <f t="shared" si="4"/>
        <v>73110000</v>
      </c>
      <c r="D34" s="63">
        <v>73110000</v>
      </c>
      <c r="E34" s="62"/>
      <c r="F34" s="62"/>
      <c r="G34" s="63">
        <f t="shared" si="5"/>
        <v>40182785.670000002</v>
      </c>
      <c r="H34" s="63">
        <v>40182785.670000002</v>
      </c>
      <c r="I34" s="62"/>
      <c r="J34" s="62"/>
      <c r="K34" s="31">
        <f t="shared" si="2"/>
        <v>54.962092285597052</v>
      </c>
      <c r="L34" s="31">
        <f t="shared" si="2"/>
        <v>54.962092285597052</v>
      </c>
      <c r="M34" s="27"/>
      <c r="N34" s="27"/>
    </row>
    <row r="35" spans="1:14" s="13" customFormat="1" ht="15.75" x14ac:dyDescent="0.25">
      <c r="A35" s="44">
        <v>18010600</v>
      </c>
      <c r="B35" s="44" t="s">
        <v>43</v>
      </c>
      <c r="C35" s="63">
        <f t="shared" si="4"/>
        <v>82200000</v>
      </c>
      <c r="D35" s="63">
        <v>82200000</v>
      </c>
      <c r="E35" s="62"/>
      <c r="F35" s="62"/>
      <c r="G35" s="63">
        <f t="shared" si="5"/>
        <v>42502419.829999998</v>
      </c>
      <c r="H35" s="63">
        <v>42502419.829999998</v>
      </c>
      <c r="I35" s="62"/>
      <c r="J35" s="62"/>
      <c r="K35" s="31">
        <f t="shared" si="2"/>
        <v>51.706106849148412</v>
      </c>
      <c r="L35" s="31">
        <f t="shared" si="2"/>
        <v>51.706106849148412</v>
      </c>
      <c r="M35" s="27"/>
      <c r="N35" s="27"/>
    </row>
    <row r="36" spans="1:14" s="13" customFormat="1" ht="15.75" x14ac:dyDescent="0.25">
      <c r="A36" s="44">
        <v>18010700</v>
      </c>
      <c r="B36" s="44" t="s">
        <v>44</v>
      </c>
      <c r="C36" s="63">
        <f t="shared" si="4"/>
        <v>1034000</v>
      </c>
      <c r="D36" s="63">
        <v>1034000</v>
      </c>
      <c r="E36" s="62"/>
      <c r="F36" s="62"/>
      <c r="G36" s="63">
        <f t="shared" si="5"/>
        <v>308907.06</v>
      </c>
      <c r="H36" s="63">
        <v>308907.06</v>
      </c>
      <c r="I36" s="62"/>
      <c r="J36" s="62"/>
      <c r="K36" s="31">
        <f t="shared" si="2"/>
        <v>29.874957446808509</v>
      </c>
      <c r="L36" s="31">
        <f t="shared" si="2"/>
        <v>29.874957446808509</v>
      </c>
      <c r="M36" s="27"/>
      <c r="N36" s="27"/>
    </row>
    <row r="37" spans="1:14" s="13" customFormat="1" ht="15.75" x14ac:dyDescent="0.25">
      <c r="A37" s="44">
        <v>18010900</v>
      </c>
      <c r="B37" s="44" t="s">
        <v>45</v>
      </c>
      <c r="C37" s="63">
        <f t="shared" si="4"/>
        <v>8330000</v>
      </c>
      <c r="D37" s="63">
        <v>8330000</v>
      </c>
      <c r="E37" s="62"/>
      <c r="F37" s="62"/>
      <c r="G37" s="63">
        <f t="shared" si="5"/>
        <v>2835876.61</v>
      </c>
      <c r="H37" s="63">
        <v>2835876.61</v>
      </c>
      <c r="I37" s="62"/>
      <c r="J37" s="62"/>
      <c r="K37" s="31">
        <f t="shared" si="2"/>
        <v>34.044136974789915</v>
      </c>
      <c r="L37" s="31">
        <f t="shared" si="2"/>
        <v>34.044136974789915</v>
      </c>
      <c r="M37" s="27"/>
      <c r="N37" s="27"/>
    </row>
    <row r="38" spans="1:14" s="13" customFormat="1" ht="15.75" x14ac:dyDescent="0.25">
      <c r="A38" s="43"/>
      <c r="B38" s="43" t="s">
        <v>50</v>
      </c>
      <c r="C38" s="62">
        <f>C39+C40</f>
        <v>420000</v>
      </c>
      <c r="D38" s="62">
        <f>D39+D40</f>
        <v>420000</v>
      </c>
      <c r="E38" s="62"/>
      <c r="F38" s="62"/>
      <c r="G38" s="62">
        <f>G39+G40</f>
        <v>211626.66</v>
      </c>
      <c r="H38" s="62">
        <f>H39+H40</f>
        <v>211626.66</v>
      </c>
      <c r="I38" s="62"/>
      <c r="J38" s="62"/>
      <c r="K38" s="27">
        <f t="shared" si="2"/>
        <v>50.387300000000003</v>
      </c>
      <c r="L38" s="27">
        <f t="shared" si="2"/>
        <v>50.387300000000003</v>
      </c>
      <c r="M38" s="27"/>
      <c r="N38" s="27"/>
    </row>
    <row r="39" spans="1:14" s="8" customFormat="1" ht="15.75" x14ac:dyDescent="0.2">
      <c r="A39" s="44">
        <v>18011000</v>
      </c>
      <c r="B39" s="44" t="s">
        <v>46</v>
      </c>
      <c r="C39" s="63">
        <f t="shared" si="4"/>
        <v>225000</v>
      </c>
      <c r="D39" s="63">
        <v>225000</v>
      </c>
      <c r="E39" s="63"/>
      <c r="F39" s="63"/>
      <c r="G39" s="63">
        <f t="shared" si="5"/>
        <v>75000</v>
      </c>
      <c r="H39" s="63">
        <v>75000</v>
      </c>
      <c r="I39" s="63"/>
      <c r="J39" s="63"/>
      <c r="K39" s="31">
        <f t="shared" si="2"/>
        <v>33.333333333333329</v>
      </c>
      <c r="L39" s="31">
        <f t="shared" si="2"/>
        <v>33.333333333333329</v>
      </c>
      <c r="M39" s="31"/>
      <c r="N39" s="31"/>
    </row>
    <row r="40" spans="1:14" s="8" customFormat="1" ht="15.75" x14ac:dyDescent="0.2">
      <c r="A40" s="44">
        <v>18011100</v>
      </c>
      <c r="B40" s="44" t="s">
        <v>47</v>
      </c>
      <c r="C40" s="63">
        <f t="shared" si="4"/>
        <v>195000</v>
      </c>
      <c r="D40" s="63">
        <v>195000</v>
      </c>
      <c r="E40" s="63"/>
      <c r="F40" s="63"/>
      <c r="G40" s="63">
        <f t="shared" si="5"/>
        <v>136626.66</v>
      </c>
      <c r="H40" s="63">
        <v>136626.66</v>
      </c>
      <c r="I40" s="63"/>
      <c r="J40" s="63"/>
      <c r="K40" s="31">
        <f>G40/C40*100</f>
        <v>70.064953846153841</v>
      </c>
      <c r="L40" s="31">
        <f>H40/D40*100</f>
        <v>70.064953846153841</v>
      </c>
      <c r="M40" s="31"/>
      <c r="N40" s="31"/>
    </row>
    <row r="41" spans="1:14" s="13" customFormat="1" ht="15.75" x14ac:dyDescent="0.25">
      <c r="A41" s="43">
        <v>18030000</v>
      </c>
      <c r="B41" s="43" t="s">
        <v>48</v>
      </c>
      <c r="C41" s="62">
        <f t="shared" si="4"/>
        <v>148000</v>
      </c>
      <c r="D41" s="62">
        <v>148000</v>
      </c>
      <c r="E41" s="62"/>
      <c r="F41" s="62"/>
      <c r="G41" s="62">
        <f t="shared" si="5"/>
        <v>41088.32</v>
      </c>
      <c r="H41" s="62">
        <v>41088.32</v>
      </c>
      <c r="I41" s="62"/>
      <c r="J41" s="62"/>
      <c r="K41" s="27">
        <f>G41/C41*100</f>
        <v>27.762378378378376</v>
      </c>
      <c r="L41" s="27">
        <f>H41/D41*100</f>
        <v>27.762378378378376</v>
      </c>
      <c r="M41" s="27"/>
      <c r="N41" s="27"/>
    </row>
    <row r="42" spans="1:14" s="13" customFormat="1" ht="15.75" hidden="1" x14ac:dyDescent="0.25">
      <c r="A42" s="43">
        <v>18040000</v>
      </c>
      <c r="B42" s="43" t="s">
        <v>51</v>
      </c>
      <c r="C42" s="62"/>
      <c r="D42" s="62"/>
      <c r="E42" s="62"/>
      <c r="F42" s="62"/>
      <c r="G42" s="62">
        <f>H42+I42</f>
        <v>0</v>
      </c>
      <c r="H42" s="62"/>
      <c r="I42" s="62"/>
      <c r="J42" s="62"/>
      <c r="K42" s="27"/>
      <c r="L42" s="27"/>
      <c r="M42" s="27"/>
      <c r="N42" s="27"/>
    </row>
    <row r="43" spans="1:14" s="13" customFormat="1" ht="15.75" x14ac:dyDescent="0.25">
      <c r="A43" s="28">
        <v>18050000</v>
      </c>
      <c r="B43" s="25" t="s">
        <v>25</v>
      </c>
      <c r="C43" s="62">
        <f t="shared" ref="C43:C46" si="6">D43+E43</f>
        <v>52880000</v>
      </c>
      <c r="D43" s="62">
        <v>52880000</v>
      </c>
      <c r="E43" s="62"/>
      <c r="F43" s="62"/>
      <c r="G43" s="62">
        <f t="shared" ref="G43:G61" si="7">H43+I43</f>
        <v>25356226.710000001</v>
      </c>
      <c r="H43" s="62">
        <v>25356226.710000001</v>
      </c>
      <c r="I43" s="62"/>
      <c r="J43" s="62"/>
      <c r="K43" s="27">
        <f>G43/C43*100</f>
        <v>47.950504368381239</v>
      </c>
      <c r="L43" s="27">
        <f>H43/D43*100</f>
        <v>47.950504368381239</v>
      </c>
      <c r="M43" s="27"/>
      <c r="N43" s="27"/>
    </row>
    <row r="44" spans="1:14" s="13" customFormat="1" ht="15.75" x14ac:dyDescent="0.25">
      <c r="A44" s="28">
        <v>19000000</v>
      </c>
      <c r="B44" s="25" t="s">
        <v>26</v>
      </c>
      <c r="C44" s="62">
        <f t="shared" si="6"/>
        <v>303000</v>
      </c>
      <c r="D44" s="62">
        <f>D45</f>
        <v>0</v>
      </c>
      <c r="E44" s="62">
        <f>E45</f>
        <v>303000</v>
      </c>
      <c r="F44" s="62"/>
      <c r="G44" s="62">
        <f t="shared" si="7"/>
        <v>182507.57</v>
      </c>
      <c r="H44" s="62">
        <f>H45</f>
        <v>0</v>
      </c>
      <c r="I44" s="62">
        <f>I45</f>
        <v>182507.57</v>
      </c>
      <c r="J44" s="62"/>
      <c r="K44" s="27">
        <f>G44/C44*100</f>
        <v>60.233521452145226</v>
      </c>
      <c r="L44" s="27"/>
      <c r="M44" s="27">
        <f>I44/E44*100</f>
        <v>60.233521452145226</v>
      </c>
      <c r="N44" s="27"/>
    </row>
    <row r="45" spans="1:14" s="8" customFormat="1" ht="15.75" x14ac:dyDescent="0.2">
      <c r="A45" s="29">
        <v>19010000</v>
      </c>
      <c r="B45" s="30" t="s">
        <v>24</v>
      </c>
      <c r="C45" s="63">
        <f t="shared" si="6"/>
        <v>303000</v>
      </c>
      <c r="D45" s="63"/>
      <c r="E45" s="63">
        <v>303000</v>
      </c>
      <c r="F45" s="63"/>
      <c r="G45" s="63">
        <f t="shared" si="7"/>
        <v>182507.57</v>
      </c>
      <c r="H45" s="63"/>
      <c r="I45" s="63">
        <v>182507.57</v>
      </c>
      <c r="J45" s="63"/>
      <c r="K45" s="31">
        <f>G45/C45*100</f>
        <v>60.233521452145226</v>
      </c>
      <c r="L45" s="31"/>
      <c r="M45" s="31">
        <f>I45/E45*100</f>
        <v>60.233521452145226</v>
      </c>
      <c r="N45" s="27"/>
    </row>
    <row r="46" spans="1:14" s="8" customFormat="1" ht="15.75" x14ac:dyDescent="0.2">
      <c r="A46" s="32">
        <v>20000000</v>
      </c>
      <c r="B46" s="33" t="s">
        <v>9</v>
      </c>
      <c r="C46" s="62">
        <f t="shared" si="6"/>
        <v>32716315.010000002</v>
      </c>
      <c r="D46" s="62">
        <f>D47+D54+D62</f>
        <v>12645000</v>
      </c>
      <c r="E46" s="62">
        <f>E47+E54+E62+E68</f>
        <v>20071315.010000002</v>
      </c>
      <c r="F46" s="62">
        <f>F47+F54+F62</f>
        <v>2000000</v>
      </c>
      <c r="G46" s="62">
        <f>H46+I46</f>
        <v>20819769.989999998</v>
      </c>
      <c r="H46" s="62">
        <f>H47+H54+H62</f>
        <v>7350397.3099999996</v>
      </c>
      <c r="I46" s="62">
        <f>I47+I62+I68</f>
        <v>13469372.68</v>
      </c>
      <c r="J46" s="62">
        <f>J67+J47</f>
        <v>955163.45000000007</v>
      </c>
      <c r="K46" s="27">
        <f>G46/C46*100</f>
        <v>63.637270834555395</v>
      </c>
      <c r="L46" s="27">
        <f>H46/D46*100</f>
        <v>58.128883432186626</v>
      </c>
      <c r="M46" s="27">
        <f>I46/E46*100</f>
        <v>67.10757453255674</v>
      </c>
      <c r="N46" s="27">
        <f>J46/F46*100</f>
        <v>47.758172500000001</v>
      </c>
    </row>
    <row r="47" spans="1:14" s="8" customFormat="1" ht="15.75" x14ac:dyDescent="0.2">
      <c r="A47" s="28">
        <v>21000000</v>
      </c>
      <c r="B47" s="34" t="s">
        <v>14</v>
      </c>
      <c r="C47" s="62">
        <f>D47+E47</f>
        <v>3763000</v>
      </c>
      <c r="D47" s="64">
        <f>D48+D50+D51+D53+D52</f>
        <v>3763000</v>
      </c>
      <c r="E47" s="64">
        <f t="shared" ref="E47:F47" si="8">E48+E50+E51+E53+E52</f>
        <v>0</v>
      </c>
      <c r="F47" s="64">
        <f t="shared" si="8"/>
        <v>0</v>
      </c>
      <c r="G47" s="62">
        <f t="shared" si="7"/>
        <v>2358515.7799999998</v>
      </c>
      <c r="H47" s="64">
        <f>H48+H50+H51+H52+H53+H49</f>
        <v>2358173.6199999996</v>
      </c>
      <c r="I47" s="64">
        <f t="shared" ref="I47:J47" si="9">I48+I50+I51+I52+I53+I49</f>
        <v>342.16</v>
      </c>
      <c r="J47" s="64">
        <f t="shared" si="9"/>
        <v>342.16</v>
      </c>
      <c r="K47" s="27">
        <f>G47/C47*100</f>
        <v>62.676475684294445</v>
      </c>
      <c r="L47" s="27">
        <f>H47/D47*100</f>
        <v>62.667382939144289</v>
      </c>
      <c r="M47" s="27"/>
      <c r="N47" s="27"/>
    </row>
    <row r="48" spans="1:14" s="8" customFormat="1" ht="31.5" x14ac:dyDescent="0.2">
      <c r="A48" s="35">
        <v>21010300</v>
      </c>
      <c r="B48" s="36" t="s">
        <v>93</v>
      </c>
      <c r="C48" s="63">
        <f>D48+E48</f>
        <v>1773000</v>
      </c>
      <c r="D48" s="63">
        <v>1773000</v>
      </c>
      <c r="E48" s="63"/>
      <c r="F48" s="63"/>
      <c r="G48" s="63">
        <f t="shared" si="7"/>
        <v>1773297</v>
      </c>
      <c r="H48" s="63">
        <v>1773297</v>
      </c>
      <c r="I48" s="63"/>
      <c r="J48" s="63"/>
      <c r="K48" s="31">
        <f>G48/C48*100</f>
        <v>100.01675126903552</v>
      </c>
      <c r="L48" s="31">
        <f>H48/D48*100</f>
        <v>100.01675126903552</v>
      </c>
      <c r="M48" s="27"/>
      <c r="N48" s="27"/>
    </row>
    <row r="49" spans="1:14" s="8" customFormat="1" ht="1.5" hidden="1" customHeight="1" x14ac:dyDescent="0.2">
      <c r="A49" s="35">
        <v>21080900</v>
      </c>
      <c r="B49" s="36" t="s">
        <v>62</v>
      </c>
      <c r="C49" s="63">
        <f t="shared" ref="C49:C50" si="10">D49+E49</f>
        <v>0</v>
      </c>
      <c r="D49" s="63"/>
      <c r="E49" s="63"/>
      <c r="F49" s="63"/>
      <c r="G49" s="63">
        <f>H49</f>
        <v>0</v>
      </c>
      <c r="H49" s="63"/>
      <c r="I49" s="63"/>
      <c r="J49" s="63"/>
      <c r="K49" s="31" t="e">
        <f t="shared" ref="K49" si="11">G49/C49*100</f>
        <v>#DIV/0!</v>
      </c>
      <c r="L49" s="31"/>
      <c r="M49" s="27"/>
      <c r="N49" s="27"/>
    </row>
    <row r="50" spans="1:14" s="8" customFormat="1" ht="33" customHeight="1" x14ac:dyDescent="0.2">
      <c r="A50" s="35">
        <v>21010800</v>
      </c>
      <c r="B50" s="36" t="s">
        <v>107</v>
      </c>
      <c r="C50" s="63">
        <f t="shared" si="10"/>
        <v>0</v>
      </c>
      <c r="D50" s="63"/>
      <c r="E50" s="63"/>
      <c r="F50" s="63"/>
      <c r="G50" s="63">
        <f>H50+I50</f>
        <v>342.16</v>
      </c>
      <c r="H50" s="63"/>
      <c r="I50" s="63">
        <v>342.16</v>
      </c>
      <c r="J50" s="63">
        <v>342.16</v>
      </c>
      <c r="K50" s="31"/>
      <c r="L50" s="31"/>
      <c r="M50" s="31"/>
      <c r="N50" s="31"/>
    </row>
    <row r="51" spans="1:14" s="8" customFormat="1" ht="20.25" customHeight="1" x14ac:dyDescent="0.2">
      <c r="A51" s="29">
        <v>21081100</v>
      </c>
      <c r="B51" s="30" t="s">
        <v>11</v>
      </c>
      <c r="C51" s="63">
        <f>D51+E51</f>
        <v>1810000</v>
      </c>
      <c r="D51" s="63">
        <v>1810000</v>
      </c>
      <c r="E51" s="63"/>
      <c r="F51" s="63"/>
      <c r="G51" s="63">
        <f t="shared" si="7"/>
        <v>486539.84</v>
      </c>
      <c r="H51" s="63">
        <v>486539.84</v>
      </c>
      <c r="I51" s="63"/>
      <c r="J51" s="63"/>
      <c r="K51" s="31">
        <f>G51/C51*100</f>
        <v>26.88065414364641</v>
      </c>
      <c r="L51" s="31">
        <f>H51/D51*100</f>
        <v>26.88065414364641</v>
      </c>
      <c r="M51" s="27"/>
      <c r="N51" s="27"/>
    </row>
    <row r="52" spans="1:14" s="8" customFormat="1" ht="33.75" customHeight="1" x14ac:dyDescent="0.2">
      <c r="A52" s="29">
        <v>21081500</v>
      </c>
      <c r="B52" s="30" t="s">
        <v>76</v>
      </c>
      <c r="C52" s="63">
        <f>D52+E52</f>
        <v>180000</v>
      </c>
      <c r="D52" s="63">
        <v>180000</v>
      </c>
      <c r="E52" s="63"/>
      <c r="F52" s="63"/>
      <c r="G52" s="63">
        <f t="shared" si="7"/>
        <v>98336.78</v>
      </c>
      <c r="H52" s="63">
        <v>98336.78</v>
      </c>
      <c r="I52" s="63"/>
      <c r="J52" s="63"/>
      <c r="K52" s="31">
        <f>G52/C52*100</f>
        <v>54.631544444444444</v>
      </c>
      <c r="L52" s="31">
        <f>H52/D52*100</f>
        <v>54.631544444444444</v>
      </c>
      <c r="M52" s="27"/>
      <c r="N52" s="27"/>
    </row>
    <row r="53" spans="1:14" s="8" customFormat="1" ht="31.5" x14ac:dyDescent="0.2">
      <c r="A53" s="29">
        <v>21110000</v>
      </c>
      <c r="B53" s="30" t="s">
        <v>61</v>
      </c>
      <c r="C53" s="63">
        <f>D53+E53</f>
        <v>0</v>
      </c>
      <c r="D53" s="63"/>
      <c r="E53" s="63">
        <v>0</v>
      </c>
      <c r="F53" s="63"/>
      <c r="G53" s="63">
        <f t="shared" si="7"/>
        <v>0</v>
      </c>
      <c r="H53" s="63"/>
      <c r="I53" s="63">
        <v>0</v>
      </c>
      <c r="J53" s="63"/>
      <c r="K53" s="31"/>
      <c r="L53" s="31"/>
      <c r="M53" s="27"/>
      <c r="N53" s="27"/>
    </row>
    <row r="54" spans="1:14" s="8" customFormat="1" ht="31.5" x14ac:dyDescent="0.2">
      <c r="A54" s="28">
        <v>22000000</v>
      </c>
      <c r="B54" s="25" t="s">
        <v>94</v>
      </c>
      <c r="C54" s="62">
        <f>D54+E54</f>
        <v>7882000</v>
      </c>
      <c r="D54" s="62">
        <f>D55+D60+D61</f>
        <v>7882000</v>
      </c>
      <c r="E54" s="62"/>
      <c r="F54" s="62"/>
      <c r="G54" s="62">
        <f t="shared" si="7"/>
        <v>4274567.33</v>
      </c>
      <c r="H54" s="62">
        <f>H55+H60+H61</f>
        <v>4274567.33</v>
      </c>
      <c r="I54" s="62"/>
      <c r="J54" s="62"/>
      <c r="K54" s="27">
        <f>G54/C54*100</f>
        <v>54.232013828977422</v>
      </c>
      <c r="L54" s="27">
        <f>H54/D54*100</f>
        <v>54.232013828977422</v>
      </c>
      <c r="M54" s="27"/>
      <c r="N54" s="27"/>
    </row>
    <row r="55" spans="1:14" s="13" customFormat="1" ht="15.75" x14ac:dyDescent="0.25">
      <c r="A55" s="28">
        <v>22010000</v>
      </c>
      <c r="B55" s="28" t="s">
        <v>28</v>
      </c>
      <c r="C55" s="62">
        <f>D55+E55</f>
        <v>4946000</v>
      </c>
      <c r="D55" s="62">
        <f>D56+D58+D57+D59</f>
        <v>4946000</v>
      </c>
      <c r="E55" s="62"/>
      <c r="F55" s="62"/>
      <c r="G55" s="62">
        <f t="shared" si="7"/>
        <v>2235922.9300000002</v>
      </c>
      <c r="H55" s="62">
        <f>H56+H58+H57+H59</f>
        <v>2235922.9300000002</v>
      </c>
      <c r="I55" s="62"/>
      <c r="J55" s="62"/>
      <c r="K55" s="27">
        <f>G55/C55*100</f>
        <v>45.206690861302064</v>
      </c>
      <c r="L55" s="27">
        <f>H55/D55*100</f>
        <v>45.206690861302064</v>
      </c>
      <c r="M55" s="27"/>
      <c r="N55" s="27"/>
    </row>
    <row r="56" spans="1:14" s="8" customFormat="1" ht="31.5" x14ac:dyDescent="0.2">
      <c r="A56" s="29">
        <v>22010300</v>
      </c>
      <c r="B56" s="30" t="s">
        <v>56</v>
      </c>
      <c r="C56" s="63">
        <f>D56</f>
        <v>195000</v>
      </c>
      <c r="D56" s="63">
        <v>195000</v>
      </c>
      <c r="E56" s="63"/>
      <c r="F56" s="63"/>
      <c r="G56" s="63">
        <f t="shared" si="7"/>
        <v>123340</v>
      </c>
      <c r="H56" s="63">
        <v>123340</v>
      </c>
      <c r="I56" s="63"/>
      <c r="J56" s="63"/>
      <c r="K56" s="31">
        <f t="shared" ref="K56:L59" si="12">G56/C56*100</f>
        <v>63.251282051282054</v>
      </c>
      <c r="L56" s="31">
        <f t="shared" si="12"/>
        <v>63.251282051282054</v>
      </c>
      <c r="M56" s="27"/>
      <c r="N56" s="27"/>
    </row>
    <row r="57" spans="1:14" s="8" customFormat="1" ht="15.75" x14ac:dyDescent="0.2">
      <c r="A57" s="29">
        <v>22012500</v>
      </c>
      <c r="B57" s="30" t="s">
        <v>52</v>
      </c>
      <c r="C57" s="63">
        <f>D57+E57</f>
        <v>4500000</v>
      </c>
      <c r="D57" s="63">
        <v>4500000</v>
      </c>
      <c r="E57" s="63"/>
      <c r="F57" s="63"/>
      <c r="G57" s="63">
        <f>H57+I57</f>
        <v>1956410.53</v>
      </c>
      <c r="H57" s="63">
        <v>1956410.53</v>
      </c>
      <c r="I57" s="63"/>
      <c r="J57" s="63"/>
      <c r="K57" s="31">
        <f t="shared" si="12"/>
        <v>43.475789555555558</v>
      </c>
      <c r="L57" s="31">
        <f t="shared" si="12"/>
        <v>43.475789555555558</v>
      </c>
      <c r="M57" s="27"/>
      <c r="N57" s="27"/>
    </row>
    <row r="58" spans="1:14" s="8" customFormat="1" ht="31.5" x14ac:dyDescent="0.2">
      <c r="A58" s="29">
        <v>22012600</v>
      </c>
      <c r="B58" s="30" t="s">
        <v>55</v>
      </c>
      <c r="C58" s="63">
        <f>D58</f>
        <v>225000</v>
      </c>
      <c r="D58" s="63">
        <v>225000</v>
      </c>
      <c r="E58" s="63"/>
      <c r="F58" s="63"/>
      <c r="G58" s="63">
        <f t="shared" si="7"/>
        <v>136722.4</v>
      </c>
      <c r="H58" s="63">
        <v>136722.4</v>
      </c>
      <c r="I58" s="63"/>
      <c r="J58" s="63"/>
      <c r="K58" s="31">
        <f t="shared" si="12"/>
        <v>60.765511111111103</v>
      </c>
      <c r="L58" s="31">
        <f t="shared" si="12"/>
        <v>60.765511111111103</v>
      </c>
      <c r="M58" s="27"/>
      <c r="N58" s="27"/>
    </row>
    <row r="59" spans="1:14" s="8" customFormat="1" ht="63" x14ac:dyDescent="0.2">
      <c r="A59" s="29">
        <v>22012900</v>
      </c>
      <c r="B59" s="30" t="s">
        <v>57</v>
      </c>
      <c r="C59" s="63">
        <f>D59</f>
        <v>26000</v>
      </c>
      <c r="D59" s="63">
        <v>26000</v>
      </c>
      <c r="E59" s="63"/>
      <c r="F59" s="63"/>
      <c r="G59" s="63">
        <f t="shared" si="7"/>
        <v>19450</v>
      </c>
      <c r="H59" s="63">
        <v>19450</v>
      </c>
      <c r="I59" s="63"/>
      <c r="J59" s="63"/>
      <c r="K59" s="31">
        <f t="shared" si="12"/>
        <v>74.807692307692307</v>
      </c>
      <c r="L59" s="31">
        <f t="shared" si="12"/>
        <v>74.807692307692307</v>
      </c>
      <c r="M59" s="27"/>
      <c r="N59" s="27"/>
    </row>
    <row r="60" spans="1:14" s="23" customFormat="1" ht="31.5" x14ac:dyDescent="0.25">
      <c r="A60" s="28">
        <v>22080400</v>
      </c>
      <c r="B60" s="25" t="s">
        <v>34</v>
      </c>
      <c r="C60" s="62">
        <f>D60+E60</f>
        <v>2900000</v>
      </c>
      <c r="D60" s="62">
        <v>2900000</v>
      </c>
      <c r="E60" s="62"/>
      <c r="F60" s="62"/>
      <c r="G60" s="62">
        <f t="shared" si="7"/>
        <v>2012914.93</v>
      </c>
      <c r="H60" s="62">
        <v>2012914.93</v>
      </c>
      <c r="I60" s="62"/>
      <c r="J60" s="62"/>
      <c r="K60" s="27">
        <f t="shared" ref="K60:L65" si="13">G60/C60*100</f>
        <v>69.410859655172402</v>
      </c>
      <c r="L60" s="27">
        <f t="shared" si="13"/>
        <v>69.410859655172402</v>
      </c>
      <c r="M60" s="27"/>
      <c r="N60" s="27"/>
    </row>
    <row r="61" spans="1:14" s="23" customFormat="1" ht="15.75" x14ac:dyDescent="0.25">
      <c r="A61" s="28">
        <v>22090000</v>
      </c>
      <c r="B61" s="28" t="s">
        <v>10</v>
      </c>
      <c r="C61" s="62">
        <f>D61+E61</f>
        <v>36000</v>
      </c>
      <c r="D61" s="62">
        <v>36000</v>
      </c>
      <c r="E61" s="62"/>
      <c r="F61" s="62"/>
      <c r="G61" s="62">
        <f t="shared" si="7"/>
        <v>25729.47</v>
      </c>
      <c r="H61" s="62">
        <v>25729.47</v>
      </c>
      <c r="I61" s="62"/>
      <c r="J61" s="62"/>
      <c r="K61" s="27">
        <f t="shared" si="13"/>
        <v>71.47075000000001</v>
      </c>
      <c r="L61" s="27">
        <f t="shared" si="13"/>
        <v>71.47075000000001</v>
      </c>
      <c r="M61" s="27"/>
      <c r="N61" s="27"/>
    </row>
    <row r="62" spans="1:14" s="8" customFormat="1" ht="15" customHeight="1" x14ac:dyDescent="0.2">
      <c r="A62" s="28">
        <v>24000000</v>
      </c>
      <c r="B62" s="28" t="s">
        <v>12</v>
      </c>
      <c r="C62" s="62">
        <f>C64+C67</f>
        <v>4000000</v>
      </c>
      <c r="D62" s="62">
        <f>D64+D63</f>
        <v>1000000</v>
      </c>
      <c r="E62" s="62">
        <f>E64+E63+E67</f>
        <v>3000000</v>
      </c>
      <c r="F62" s="62">
        <f>F64+F63+F67</f>
        <v>2000000</v>
      </c>
      <c r="G62" s="62">
        <f>G64+G67</f>
        <v>3620625.95</v>
      </c>
      <c r="H62" s="62">
        <f>H64+H63</f>
        <v>717656.36</v>
      </c>
      <c r="I62" s="62">
        <f>I64+I63+I67</f>
        <v>2902969.59</v>
      </c>
      <c r="J62" s="62">
        <f>J64+J63+J67</f>
        <v>954821.29</v>
      </c>
      <c r="K62" s="27">
        <f t="shared" si="13"/>
        <v>90.515648749999997</v>
      </c>
      <c r="L62" s="27">
        <f t="shared" si="13"/>
        <v>71.765636000000001</v>
      </c>
      <c r="M62" s="27">
        <f>I62/E62*100</f>
        <v>96.765653</v>
      </c>
      <c r="N62" s="27">
        <f>J62/F62*100</f>
        <v>47.7410645</v>
      </c>
    </row>
    <row r="63" spans="1:14" s="8" customFormat="1" ht="31.5" hidden="1" x14ac:dyDescent="0.2">
      <c r="A63" s="28">
        <v>24030000</v>
      </c>
      <c r="B63" s="25" t="s">
        <v>63</v>
      </c>
      <c r="C63" s="62">
        <f t="shared" ref="C63:C76" si="14">D63+E63</f>
        <v>0</v>
      </c>
      <c r="D63" s="62"/>
      <c r="E63" s="62"/>
      <c r="F63" s="62"/>
      <c r="G63" s="62">
        <f t="shared" ref="G63:G76" si="15">H63+I63</f>
        <v>0</v>
      </c>
      <c r="H63" s="62"/>
      <c r="I63" s="62"/>
      <c r="J63" s="62"/>
      <c r="K63" s="27" t="e">
        <f t="shared" si="13"/>
        <v>#DIV/0!</v>
      </c>
      <c r="L63" s="27" t="e">
        <f t="shared" si="13"/>
        <v>#DIV/0!</v>
      </c>
      <c r="M63" s="27"/>
      <c r="N63" s="27"/>
    </row>
    <row r="64" spans="1:14" s="8" customFormat="1" ht="15.75" x14ac:dyDescent="0.2">
      <c r="A64" s="28">
        <v>24060000</v>
      </c>
      <c r="B64" s="28" t="s">
        <v>1</v>
      </c>
      <c r="C64" s="62">
        <f t="shared" si="14"/>
        <v>2000000</v>
      </c>
      <c r="D64" s="62">
        <f>D65+D66</f>
        <v>1000000</v>
      </c>
      <c r="E64" s="62">
        <f>E65+E66</f>
        <v>1000000</v>
      </c>
      <c r="F64" s="62"/>
      <c r="G64" s="62">
        <f t="shared" si="15"/>
        <v>2665804.66</v>
      </c>
      <c r="H64" s="62">
        <f>H65+H66</f>
        <v>717656.36</v>
      </c>
      <c r="I64" s="62">
        <f>I65+I66</f>
        <v>1948148.3</v>
      </c>
      <c r="J64" s="62"/>
      <c r="K64" s="27">
        <f t="shared" si="13"/>
        <v>133.290233</v>
      </c>
      <c r="L64" s="27">
        <f t="shared" si="13"/>
        <v>71.765636000000001</v>
      </c>
      <c r="M64" s="27">
        <f>I64/E64*100</f>
        <v>194.81483</v>
      </c>
      <c r="N64" s="27"/>
    </row>
    <row r="65" spans="1:14" s="8" customFormat="1" ht="15.75" x14ac:dyDescent="0.2">
      <c r="A65" s="29">
        <v>24060300</v>
      </c>
      <c r="B65" s="29" t="s">
        <v>1</v>
      </c>
      <c r="C65" s="63">
        <f t="shared" si="14"/>
        <v>1000000</v>
      </c>
      <c r="D65" s="63">
        <v>1000000</v>
      </c>
      <c r="E65" s="63"/>
      <c r="F65" s="63"/>
      <c r="G65" s="63">
        <f t="shared" si="15"/>
        <v>717656.36</v>
      </c>
      <c r="H65" s="63">
        <v>717656.36</v>
      </c>
      <c r="I65" s="63"/>
      <c r="J65" s="63"/>
      <c r="K65" s="31">
        <f t="shared" si="13"/>
        <v>71.765636000000001</v>
      </c>
      <c r="L65" s="31">
        <f t="shared" si="13"/>
        <v>71.765636000000001</v>
      </c>
      <c r="M65" s="31"/>
      <c r="N65" s="27"/>
    </row>
    <row r="66" spans="1:14" s="12" customFormat="1" ht="31.5" x14ac:dyDescent="0.2">
      <c r="A66" s="29">
        <v>24062100</v>
      </c>
      <c r="B66" s="30" t="s">
        <v>20</v>
      </c>
      <c r="C66" s="63">
        <f t="shared" si="14"/>
        <v>1000000</v>
      </c>
      <c r="D66" s="63"/>
      <c r="E66" s="63">
        <v>1000000</v>
      </c>
      <c r="F66" s="63"/>
      <c r="G66" s="63">
        <f t="shared" si="15"/>
        <v>1948148.3</v>
      </c>
      <c r="H66" s="63"/>
      <c r="I66" s="63">
        <v>1948148.3</v>
      </c>
      <c r="J66" s="63"/>
      <c r="K66" s="31">
        <f t="shared" ref="K66:K72" si="16">G66/C66*100</f>
        <v>194.81483</v>
      </c>
      <c r="L66" s="31"/>
      <c r="M66" s="31">
        <f>I66/E66*100</f>
        <v>194.81483</v>
      </c>
      <c r="N66" s="27"/>
    </row>
    <row r="67" spans="1:14" s="12" customFormat="1" ht="31.5" x14ac:dyDescent="0.2">
      <c r="A67" s="28">
        <v>24170000</v>
      </c>
      <c r="B67" s="25" t="s">
        <v>29</v>
      </c>
      <c r="C67" s="62">
        <f t="shared" si="14"/>
        <v>2000000</v>
      </c>
      <c r="D67" s="62"/>
      <c r="E67" s="62">
        <v>2000000</v>
      </c>
      <c r="F67" s="62">
        <f>E67</f>
        <v>2000000</v>
      </c>
      <c r="G67" s="62">
        <f t="shared" si="15"/>
        <v>954821.29</v>
      </c>
      <c r="H67" s="62"/>
      <c r="I67" s="62">
        <v>954821.29</v>
      </c>
      <c r="J67" s="62">
        <v>954821.29</v>
      </c>
      <c r="K67" s="27">
        <f t="shared" si="16"/>
        <v>47.7410645</v>
      </c>
      <c r="L67" s="27"/>
      <c r="M67" s="27">
        <f>I67/E67*100</f>
        <v>47.7410645</v>
      </c>
      <c r="N67" s="27">
        <f>J67/F67*100</f>
        <v>47.7410645</v>
      </c>
    </row>
    <row r="68" spans="1:14" s="8" customFormat="1" ht="15.75" x14ac:dyDescent="0.2">
      <c r="A68" s="28">
        <v>25000000</v>
      </c>
      <c r="B68" s="25" t="s">
        <v>0</v>
      </c>
      <c r="C68" s="62">
        <f t="shared" si="14"/>
        <v>17071315.010000002</v>
      </c>
      <c r="D68" s="62"/>
      <c r="E68" s="62">
        <v>17071315.010000002</v>
      </c>
      <c r="F68" s="62"/>
      <c r="G68" s="62">
        <f t="shared" si="15"/>
        <v>10566060.93</v>
      </c>
      <c r="H68" s="62"/>
      <c r="I68" s="62">
        <v>10566060.93</v>
      </c>
      <c r="J68" s="62"/>
      <c r="K68" s="27">
        <f t="shared" si="16"/>
        <v>61.89365566630709</v>
      </c>
      <c r="L68" s="27"/>
      <c r="M68" s="27">
        <f>I68/E68*100</f>
        <v>61.89365566630709</v>
      </c>
      <c r="N68" s="27"/>
    </row>
    <row r="69" spans="1:14" s="8" customFormat="1" ht="15.75" x14ac:dyDescent="0.2">
      <c r="A69" s="25">
        <v>30000000</v>
      </c>
      <c r="B69" s="37" t="s">
        <v>2</v>
      </c>
      <c r="C69" s="62">
        <f t="shared" si="14"/>
        <v>33136800</v>
      </c>
      <c r="D69" s="62">
        <f>D72+D73+D76</f>
        <v>2300</v>
      </c>
      <c r="E69" s="62">
        <f>E72+E73+E76</f>
        <v>33134500</v>
      </c>
      <c r="F69" s="62">
        <f>F72+F73+F76</f>
        <v>33134500</v>
      </c>
      <c r="G69" s="62">
        <f t="shared" si="15"/>
        <v>28356293.459999997</v>
      </c>
      <c r="H69" s="62">
        <f>H72+H73+H76</f>
        <v>2312.4</v>
      </c>
      <c r="I69" s="62">
        <f>I72+I73+I76</f>
        <v>28353981.059999999</v>
      </c>
      <c r="J69" s="62">
        <f>J72+J73+J76</f>
        <v>28353981.059999999</v>
      </c>
      <c r="K69" s="27">
        <f t="shared" si="16"/>
        <v>85.573421271818646</v>
      </c>
      <c r="L69" s="27"/>
      <c r="M69" s="27">
        <f>I69/E69*100</f>
        <v>85.572382441262135</v>
      </c>
      <c r="N69" s="27">
        <f>J69/F69*100</f>
        <v>85.572382441262135</v>
      </c>
    </row>
    <row r="70" spans="1:14" s="8" customFormat="1" ht="15.75" x14ac:dyDescent="0.2">
      <c r="A70" s="25">
        <v>31000000</v>
      </c>
      <c r="B70" s="25" t="s">
        <v>95</v>
      </c>
      <c r="C70" s="62">
        <f>D70+E70</f>
        <v>2300</v>
      </c>
      <c r="D70" s="62">
        <f>D71</f>
        <v>2300</v>
      </c>
      <c r="E70" s="62"/>
      <c r="F70" s="62"/>
      <c r="G70" s="62">
        <f>G71</f>
        <v>2312.4</v>
      </c>
      <c r="H70" s="62">
        <f>H71</f>
        <v>2312.4</v>
      </c>
      <c r="I70" s="62"/>
      <c r="J70" s="62"/>
      <c r="K70" s="27">
        <f t="shared" si="16"/>
        <v>100.53913043478262</v>
      </c>
      <c r="L70" s="27">
        <f>H70/D70*100</f>
        <v>100.53913043478262</v>
      </c>
      <c r="M70" s="27"/>
      <c r="N70" s="27"/>
    </row>
    <row r="71" spans="1:14" s="8" customFormat="1" ht="63" x14ac:dyDescent="0.2">
      <c r="A71" s="25">
        <v>31010000</v>
      </c>
      <c r="B71" s="25" t="s">
        <v>96</v>
      </c>
      <c r="C71" s="62">
        <f>D71+E71</f>
        <v>2300</v>
      </c>
      <c r="D71" s="62">
        <f>D72</f>
        <v>2300</v>
      </c>
      <c r="E71" s="62"/>
      <c r="F71" s="62"/>
      <c r="G71" s="62">
        <f>G72</f>
        <v>2312.4</v>
      </c>
      <c r="H71" s="62">
        <f>H72</f>
        <v>2312.4</v>
      </c>
      <c r="I71" s="62"/>
      <c r="J71" s="62"/>
      <c r="K71" s="31">
        <f t="shared" si="16"/>
        <v>100.53913043478262</v>
      </c>
      <c r="L71" s="31">
        <f>H71/D71*100</f>
        <v>100.53913043478262</v>
      </c>
      <c r="M71" s="27"/>
      <c r="N71" s="27"/>
    </row>
    <row r="72" spans="1:14" s="12" customFormat="1" ht="57.75" customHeight="1" x14ac:dyDescent="0.2">
      <c r="A72" s="30">
        <v>31010200</v>
      </c>
      <c r="B72" s="30" t="s">
        <v>22</v>
      </c>
      <c r="C72" s="63">
        <f t="shared" si="14"/>
        <v>2300</v>
      </c>
      <c r="D72" s="63">
        <v>2300</v>
      </c>
      <c r="E72" s="63"/>
      <c r="F72" s="63"/>
      <c r="G72" s="63">
        <f t="shared" si="15"/>
        <v>2312.4</v>
      </c>
      <c r="H72" s="63">
        <v>2312.4</v>
      </c>
      <c r="I72" s="63"/>
      <c r="J72" s="63"/>
      <c r="K72" s="31">
        <f t="shared" si="16"/>
        <v>100.53913043478262</v>
      </c>
      <c r="L72" s="31">
        <f>H72/D72*100</f>
        <v>100.53913043478262</v>
      </c>
      <c r="M72" s="31"/>
      <c r="N72" s="31"/>
    </row>
    <row r="73" spans="1:14" s="12" customFormat="1" ht="31.5" x14ac:dyDescent="0.2">
      <c r="A73" s="29">
        <v>31030000</v>
      </c>
      <c r="B73" s="30" t="s">
        <v>23</v>
      </c>
      <c r="C73" s="63">
        <f t="shared" si="14"/>
        <v>0</v>
      </c>
      <c r="D73" s="63"/>
      <c r="E73" s="63">
        <v>0</v>
      </c>
      <c r="F73" s="63">
        <v>0</v>
      </c>
      <c r="G73" s="63">
        <f t="shared" si="15"/>
        <v>8.5</v>
      </c>
      <c r="H73" s="63"/>
      <c r="I73" s="63">
        <v>8.5</v>
      </c>
      <c r="J73" s="63">
        <v>8.5</v>
      </c>
      <c r="K73" s="31"/>
      <c r="L73" s="31"/>
      <c r="M73" s="31"/>
      <c r="N73" s="31"/>
    </row>
    <row r="74" spans="1:14" s="23" customFormat="1" ht="15.75" x14ac:dyDescent="0.25">
      <c r="A74" s="28">
        <v>33000000</v>
      </c>
      <c r="B74" s="25" t="s">
        <v>97</v>
      </c>
      <c r="C74" s="62">
        <f>C75</f>
        <v>33134500</v>
      </c>
      <c r="D74" s="62">
        <f t="shared" ref="D74:J74" si="17">D75</f>
        <v>0</v>
      </c>
      <c r="E74" s="62">
        <f t="shared" si="17"/>
        <v>33134500</v>
      </c>
      <c r="F74" s="62">
        <f t="shared" si="17"/>
        <v>33134500</v>
      </c>
      <c r="G74" s="62">
        <f t="shared" si="17"/>
        <v>28353972.559999999</v>
      </c>
      <c r="H74" s="62">
        <f t="shared" si="17"/>
        <v>0</v>
      </c>
      <c r="I74" s="62">
        <f t="shared" si="17"/>
        <v>28353972.559999999</v>
      </c>
      <c r="J74" s="62">
        <f t="shared" si="17"/>
        <v>28353972.559999999</v>
      </c>
      <c r="K74" s="27">
        <f t="shared" ref="K74:L104" si="18">G74/C74*100</f>
        <v>85.572356788241848</v>
      </c>
      <c r="L74" s="27"/>
      <c r="M74" s="27">
        <f t="shared" ref="M74:M75" si="19">I74/E74*100</f>
        <v>85.572356788241848</v>
      </c>
      <c r="N74" s="27">
        <f t="shared" ref="N74:N75" si="20">J74/F74*100</f>
        <v>85.572356788241848</v>
      </c>
    </row>
    <row r="75" spans="1:14" s="23" customFormat="1" ht="15.75" x14ac:dyDescent="0.25">
      <c r="A75" s="28">
        <v>33010000</v>
      </c>
      <c r="B75" s="25" t="s">
        <v>98</v>
      </c>
      <c r="C75" s="62">
        <f t="shared" ref="C75:D75" si="21">C76</f>
        <v>33134500</v>
      </c>
      <c r="D75" s="62">
        <f t="shared" si="21"/>
        <v>0</v>
      </c>
      <c r="E75" s="62">
        <f>E76</f>
        <v>33134500</v>
      </c>
      <c r="F75" s="62">
        <f>F76</f>
        <v>33134500</v>
      </c>
      <c r="G75" s="62">
        <f t="shared" ref="G75:J75" si="22">G76</f>
        <v>28353972.559999999</v>
      </c>
      <c r="H75" s="62">
        <f t="shared" si="22"/>
        <v>0</v>
      </c>
      <c r="I75" s="62">
        <f t="shared" si="22"/>
        <v>28353972.559999999</v>
      </c>
      <c r="J75" s="62">
        <f t="shared" si="22"/>
        <v>28353972.559999999</v>
      </c>
      <c r="K75" s="27">
        <f t="shared" si="18"/>
        <v>85.572356788241848</v>
      </c>
      <c r="L75" s="27"/>
      <c r="M75" s="27">
        <f t="shared" si="19"/>
        <v>85.572356788241848</v>
      </c>
      <c r="N75" s="27">
        <f t="shared" si="20"/>
        <v>85.572356788241848</v>
      </c>
    </row>
    <row r="76" spans="1:14" s="12" customFormat="1" ht="47.25" x14ac:dyDescent="0.2">
      <c r="A76" s="29">
        <v>33010000</v>
      </c>
      <c r="B76" s="30" t="s">
        <v>99</v>
      </c>
      <c r="C76" s="63">
        <f t="shared" si="14"/>
        <v>33134500</v>
      </c>
      <c r="D76" s="63">
        <v>0</v>
      </c>
      <c r="E76" s="63">
        <v>33134500</v>
      </c>
      <c r="F76" s="63">
        <f>E76</f>
        <v>33134500</v>
      </c>
      <c r="G76" s="63">
        <f t="shared" si="15"/>
        <v>28353972.559999999</v>
      </c>
      <c r="H76" s="63">
        <v>0</v>
      </c>
      <c r="I76" s="63">
        <v>28353972.559999999</v>
      </c>
      <c r="J76" s="63">
        <v>28353972.559999999</v>
      </c>
      <c r="K76" s="31">
        <f t="shared" si="18"/>
        <v>85.572356788241848</v>
      </c>
      <c r="L76" s="31"/>
      <c r="M76" s="31">
        <f>I76/E76*100</f>
        <v>85.572356788241848</v>
      </c>
      <c r="N76" s="31">
        <f>J76/F76*100</f>
        <v>85.572356788241848</v>
      </c>
    </row>
    <row r="77" spans="1:14" s="23" customFormat="1" ht="15.75" x14ac:dyDescent="0.25">
      <c r="A77" s="28">
        <v>50000000</v>
      </c>
      <c r="B77" s="25" t="s">
        <v>100</v>
      </c>
      <c r="C77" s="62">
        <f>C78</f>
        <v>0</v>
      </c>
      <c r="D77" s="62">
        <f t="shared" ref="D77:J77" si="23">D78</f>
        <v>0</v>
      </c>
      <c r="E77" s="62">
        <f t="shared" si="23"/>
        <v>0</v>
      </c>
      <c r="F77" s="62">
        <f t="shared" si="23"/>
        <v>0</v>
      </c>
      <c r="G77" s="62">
        <f t="shared" si="23"/>
        <v>0</v>
      </c>
      <c r="H77" s="62">
        <f t="shared" si="23"/>
        <v>0</v>
      </c>
      <c r="I77" s="62">
        <f t="shared" si="23"/>
        <v>0</v>
      </c>
      <c r="J77" s="62">
        <f t="shared" si="23"/>
        <v>0</v>
      </c>
      <c r="K77" s="31"/>
      <c r="L77" s="27"/>
      <c r="M77" s="27"/>
      <c r="N77" s="27"/>
    </row>
    <row r="78" spans="1:14" s="12" customFormat="1" ht="31.5" x14ac:dyDescent="0.2">
      <c r="A78" s="29">
        <v>50110000</v>
      </c>
      <c r="B78" s="30" t="s">
        <v>101</v>
      </c>
      <c r="C78" s="63"/>
      <c r="D78" s="63"/>
      <c r="E78" s="63"/>
      <c r="F78" s="63"/>
      <c r="G78" s="63"/>
      <c r="H78" s="63"/>
      <c r="I78" s="63"/>
      <c r="J78" s="63"/>
      <c r="K78" s="31"/>
      <c r="L78" s="31"/>
      <c r="M78" s="31"/>
      <c r="N78" s="31"/>
    </row>
    <row r="79" spans="1:14" s="12" customFormat="1" ht="15.75" x14ac:dyDescent="0.2">
      <c r="A79" s="28"/>
      <c r="B79" s="26" t="s">
        <v>102</v>
      </c>
      <c r="C79" s="62">
        <f>D79+E79</f>
        <v>699328315.00999999</v>
      </c>
      <c r="D79" s="62">
        <f>D13+D46+D69</f>
        <v>645819500</v>
      </c>
      <c r="E79" s="62">
        <f>E13+E46+E69</f>
        <v>53508815.010000005</v>
      </c>
      <c r="F79" s="62">
        <f>F13+F46+F69</f>
        <v>35134500</v>
      </c>
      <c r="G79" s="62">
        <f>H79+I79</f>
        <v>353608960.07999998</v>
      </c>
      <c r="H79" s="62">
        <f>H13+H46+H69</f>
        <v>311603098.76999998</v>
      </c>
      <c r="I79" s="62">
        <f>I13+I46+I69</f>
        <v>42005861.310000002</v>
      </c>
      <c r="J79" s="62">
        <f>J13+J46+J69</f>
        <v>29309144.509999998</v>
      </c>
      <c r="K79" s="27">
        <f t="shared" si="18"/>
        <v>50.564084492266495</v>
      </c>
      <c r="L79" s="27">
        <f t="shared" si="18"/>
        <v>48.249255212950366</v>
      </c>
      <c r="M79" s="27">
        <f t="shared" ref="M79:N81" si="24">I79/E79*100</f>
        <v>78.502693999390061</v>
      </c>
      <c r="N79" s="27">
        <f t="shared" si="24"/>
        <v>83.419842348688604</v>
      </c>
    </row>
    <row r="80" spans="1:14" s="12" customFormat="1" ht="15.75" x14ac:dyDescent="0.2">
      <c r="A80" s="25">
        <v>40000000</v>
      </c>
      <c r="B80" s="37" t="s">
        <v>13</v>
      </c>
      <c r="C80" s="62">
        <f>D80+E80</f>
        <v>283593693</v>
      </c>
      <c r="D80" s="62">
        <f>D81</f>
        <v>270893693</v>
      </c>
      <c r="E80" s="62">
        <f>E81</f>
        <v>12700000</v>
      </c>
      <c r="F80" s="62">
        <f>F81</f>
        <v>12700000</v>
      </c>
      <c r="G80" s="62">
        <f>H80+I80</f>
        <v>144957941.00999999</v>
      </c>
      <c r="H80" s="62">
        <f>H81</f>
        <v>144137303.32999998</v>
      </c>
      <c r="I80" s="62">
        <f>I81</f>
        <v>820637.68</v>
      </c>
      <c r="J80" s="62">
        <f>J81</f>
        <v>820637.68</v>
      </c>
      <c r="K80" s="27">
        <f t="shared" si="18"/>
        <v>51.114656139408567</v>
      </c>
      <c r="L80" s="27">
        <f t="shared" si="18"/>
        <v>53.208069089301382</v>
      </c>
      <c r="M80" s="27">
        <f t="shared" si="24"/>
        <v>6.4617140157480328</v>
      </c>
      <c r="N80" s="27">
        <f t="shared" si="24"/>
        <v>6.4617140157480328</v>
      </c>
    </row>
    <row r="81" spans="1:17" s="12" customFormat="1" ht="15.75" x14ac:dyDescent="0.2">
      <c r="A81" s="28">
        <v>41000000</v>
      </c>
      <c r="B81" s="25" t="s">
        <v>4</v>
      </c>
      <c r="C81" s="62">
        <f>D81+E81</f>
        <v>283593693</v>
      </c>
      <c r="D81" s="62">
        <f>D84+D82+D88+D90</f>
        <v>270893693</v>
      </c>
      <c r="E81" s="62">
        <f>E84+E88+E90</f>
        <v>12700000</v>
      </c>
      <c r="F81" s="62">
        <f>F84+F88+F90</f>
        <v>12700000</v>
      </c>
      <c r="G81" s="62">
        <f>H81+I81</f>
        <v>144957941.00999999</v>
      </c>
      <c r="H81" s="62">
        <f>H84+H82+H88+H90</f>
        <v>144137303.32999998</v>
      </c>
      <c r="I81" s="62">
        <f>I84+I90</f>
        <v>820637.68</v>
      </c>
      <c r="J81" s="62">
        <f>J84+J90</f>
        <v>820637.68</v>
      </c>
      <c r="K81" s="27">
        <f t="shared" si="18"/>
        <v>51.114656139408567</v>
      </c>
      <c r="L81" s="27">
        <f t="shared" si="18"/>
        <v>53.208069089301382</v>
      </c>
      <c r="M81" s="27">
        <f t="shared" si="24"/>
        <v>6.4617140157480328</v>
      </c>
      <c r="N81" s="27">
        <f t="shared" si="24"/>
        <v>6.4617140157480328</v>
      </c>
    </row>
    <row r="82" spans="1:17" s="12" customFormat="1" ht="15.75" hidden="1" x14ac:dyDescent="0.2">
      <c r="A82" s="32">
        <v>41020000</v>
      </c>
      <c r="B82" s="11" t="s">
        <v>64</v>
      </c>
      <c r="C82" s="62">
        <f>C83</f>
        <v>0</v>
      </c>
      <c r="D82" s="62">
        <f>D83</f>
        <v>0</v>
      </c>
      <c r="E82" s="62"/>
      <c r="F82" s="62"/>
      <c r="G82" s="62">
        <f>G83</f>
        <v>0</v>
      </c>
      <c r="H82" s="62">
        <f>H83</f>
        <v>0</v>
      </c>
      <c r="I82" s="62"/>
      <c r="J82" s="62"/>
      <c r="K82" s="27" t="e">
        <f t="shared" si="18"/>
        <v>#DIV/0!</v>
      </c>
      <c r="L82" s="27" t="e">
        <f t="shared" si="18"/>
        <v>#DIV/0!</v>
      </c>
      <c r="M82" s="27"/>
      <c r="N82" s="27"/>
    </row>
    <row r="83" spans="1:17" s="12" customFormat="1" ht="15.75" hidden="1" x14ac:dyDescent="0.2">
      <c r="A83" s="48">
        <v>41020900</v>
      </c>
      <c r="B83" s="49" t="s">
        <v>65</v>
      </c>
      <c r="C83" s="63">
        <f>D83</f>
        <v>0</v>
      </c>
      <c r="D83" s="63"/>
      <c r="E83" s="63"/>
      <c r="F83" s="63"/>
      <c r="G83" s="63">
        <f>H83</f>
        <v>0</v>
      </c>
      <c r="H83" s="63"/>
      <c r="I83" s="63"/>
      <c r="J83" s="63"/>
      <c r="K83" s="31" t="e">
        <f t="shared" si="18"/>
        <v>#DIV/0!</v>
      </c>
      <c r="L83" s="31" t="e">
        <f t="shared" si="18"/>
        <v>#DIV/0!</v>
      </c>
      <c r="M83" s="31"/>
      <c r="N83" s="31"/>
    </row>
    <row r="84" spans="1:17" s="12" customFormat="1" ht="15.75" x14ac:dyDescent="0.2">
      <c r="A84" s="32">
        <v>41300000</v>
      </c>
      <c r="B84" s="11" t="s">
        <v>66</v>
      </c>
      <c r="C84" s="62">
        <f t="shared" ref="C84:C92" si="25">D84+E84</f>
        <v>153062700</v>
      </c>
      <c r="D84" s="62">
        <f>D85+D86+D87</f>
        <v>153062700</v>
      </c>
      <c r="E84" s="62"/>
      <c r="F84" s="62"/>
      <c r="G84" s="62">
        <f>H84+I84</f>
        <v>88280900</v>
      </c>
      <c r="H84" s="62">
        <f>H85+H86+H87</f>
        <v>88280900</v>
      </c>
      <c r="I84" s="62"/>
      <c r="J84" s="62"/>
      <c r="K84" s="27">
        <f t="shared" si="18"/>
        <v>57.67629866714752</v>
      </c>
      <c r="L84" s="27">
        <f t="shared" si="18"/>
        <v>57.67629866714752</v>
      </c>
      <c r="M84" s="27"/>
      <c r="N84" s="27"/>
    </row>
    <row r="85" spans="1:17" s="12" customFormat="1" ht="28.5" customHeight="1" x14ac:dyDescent="0.25">
      <c r="A85" s="38">
        <v>41033900</v>
      </c>
      <c r="B85" s="30" t="s">
        <v>53</v>
      </c>
      <c r="C85" s="63">
        <f>D85</f>
        <v>99307800</v>
      </c>
      <c r="D85" s="63">
        <v>99307800</v>
      </c>
      <c r="E85" s="63"/>
      <c r="F85" s="63"/>
      <c r="G85" s="63">
        <f>H85</f>
        <v>61173600</v>
      </c>
      <c r="H85" s="63">
        <v>61173600</v>
      </c>
      <c r="I85" s="63"/>
      <c r="J85" s="63"/>
      <c r="K85" s="31">
        <f t="shared" ref="K85:L89" si="26">G85/C85*100</f>
        <v>61.599995166542811</v>
      </c>
      <c r="L85" s="31">
        <f t="shared" si="26"/>
        <v>61.599995166542811</v>
      </c>
      <c r="M85" s="31"/>
      <c r="N85" s="27"/>
      <c r="O85" s="24"/>
      <c r="P85" s="24"/>
      <c r="Q85" s="24"/>
    </row>
    <row r="86" spans="1:17" s="12" customFormat="1" ht="31.5" customHeight="1" x14ac:dyDescent="0.25">
      <c r="A86" s="38">
        <v>41034200</v>
      </c>
      <c r="B86" s="30" t="s">
        <v>58</v>
      </c>
      <c r="C86" s="63">
        <f>D86</f>
        <v>53094900</v>
      </c>
      <c r="D86" s="63">
        <v>53094900</v>
      </c>
      <c r="E86" s="63"/>
      <c r="F86" s="63"/>
      <c r="G86" s="63">
        <f>H86</f>
        <v>26547300</v>
      </c>
      <c r="H86" s="63">
        <v>26547300</v>
      </c>
      <c r="I86" s="63"/>
      <c r="J86" s="63"/>
      <c r="K86" s="31">
        <f t="shared" si="26"/>
        <v>49.999717486990278</v>
      </c>
      <c r="L86" s="31">
        <f t="shared" si="26"/>
        <v>49.999717486990278</v>
      </c>
      <c r="M86" s="31"/>
      <c r="N86" s="27"/>
      <c r="O86" s="24"/>
      <c r="P86" s="24"/>
      <c r="Q86" s="24"/>
    </row>
    <row r="87" spans="1:17" s="12" customFormat="1" ht="31.5" customHeight="1" x14ac:dyDescent="0.25">
      <c r="A87" s="68">
        <v>41034500</v>
      </c>
      <c r="B87" s="49" t="s">
        <v>103</v>
      </c>
      <c r="C87" s="63">
        <f>D87</f>
        <v>660000</v>
      </c>
      <c r="D87" s="63">
        <v>660000</v>
      </c>
      <c r="E87" s="63"/>
      <c r="F87" s="63"/>
      <c r="G87" s="63">
        <f>H87</f>
        <v>560000</v>
      </c>
      <c r="H87" s="63">
        <v>560000</v>
      </c>
      <c r="I87" s="63"/>
      <c r="J87" s="63"/>
      <c r="K87" s="31">
        <f t="shared" ref="K87" si="27">G87/C87*100</f>
        <v>84.848484848484844</v>
      </c>
      <c r="L87" s="31">
        <f t="shared" ref="L87" si="28">H87/D87*100</f>
        <v>84.848484848484844</v>
      </c>
      <c r="M87" s="31"/>
      <c r="N87" s="27"/>
      <c r="O87" s="24"/>
      <c r="P87" s="24"/>
      <c r="Q87" s="24"/>
    </row>
    <row r="88" spans="1:17" s="12" customFormat="1" ht="21.75" customHeight="1" x14ac:dyDescent="0.25">
      <c r="A88" s="55">
        <v>41040000</v>
      </c>
      <c r="B88" s="11" t="s">
        <v>77</v>
      </c>
      <c r="C88" s="62">
        <f>D88+E88</f>
        <v>389894</v>
      </c>
      <c r="D88" s="62">
        <f>D89</f>
        <v>389894</v>
      </c>
      <c r="E88" s="63"/>
      <c r="F88" s="63"/>
      <c r="G88" s="62">
        <f>H88+I88</f>
        <v>0</v>
      </c>
      <c r="H88" s="62">
        <f>H89</f>
        <v>0</v>
      </c>
      <c r="I88" s="62"/>
      <c r="J88" s="62"/>
      <c r="K88" s="27">
        <f t="shared" si="26"/>
        <v>0</v>
      </c>
      <c r="L88" s="27">
        <f t="shared" si="26"/>
        <v>0</v>
      </c>
      <c r="M88" s="27"/>
      <c r="N88" s="27"/>
      <c r="O88" s="24"/>
      <c r="P88" s="24"/>
      <c r="Q88" s="24"/>
    </row>
    <row r="89" spans="1:17" s="12" customFormat="1" ht="51" customHeight="1" x14ac:dyDescent="0.25">
      <c r="A89" s="56">
        <v>41040201</v>
      </c>
      <c r="B89" s="49" t="s">
        <v>78</v>
      </c>
      <c r="C89" s="63">
        <f>D89+E89</f>
        <v>389894</v>
      </c>
      <c r="D89" s="63">
        <v>389894</v>
      </c>
      <c r="E89" s="63"/>
      <c r="F89" s="63"/>
      <c r="G89" s="63">
        <f>H89+I89</f>
        <v>0</v>
      </c>
      <c r="H89" s="63">
        <v>0</v>
      </c>
      <c r="I89" s="63"/>
      <c r="J89" s="63"/>
      <c r="K89" s="31">
        <f t="shared" si="26"/>
        <v>0</v>
      </c>
      <c r="L89" s="31">
        <f t="shared" si="26"/>
        <v>0</v>
      </c>
      <c r="M89" s="31"/>
      <c r="N89" s="27"/>
      <c r="O89" s="24"/>
      <c r="P89" s="24"/>
      <c r="Q89" s="24"/>
    </row>
    <row r="90" spans="1:17" s="23" customFormat="1" ht="15.75" x14ac:dyDescent="0.25">
      <c r="A90" s="28">
        <v>41050000</v>
      </c>
      <c r="B90" s="50" t="s">
        <v>67</v>
      </c>
      <c r="C90" s="62">
        <f t="shared" si="25"/>
        <v>130141099</v>
      </c>
      <c r="D90" s="65">
        <f>D91+D92+D93+D95+D96+D97+D98+D99+D100+D101+D103+D94</f>
        <v>117441099</v>
      </c>
      <c r="E90" s="65">
        <f>E95+E101+E102</f>
        <v>12700000</v>
      </c>
      <c r="F90" s="65">
        <f>F95+F101</f>
        <v>12700000</v>
      </c>
      <c r="G90" s="62">
        <f>H90+I90</f>
        <v>56677041.009999998</v>
      </c>
      <c r="H90" s="65">
        <f>H91+H92+H93+H95+H96+H97+H98+H99+H100+H103+H94</f>
        <v>55856403.329999998</v>
      </c>
      <c r="I90" s="65">
        <f>I95+I101+I102</f>
        <v>820637.68</v>
      </c>
      <c r="J90" s="65">
        <f>J95+J101</f>
        <v>820637.68</v>
      </c>
      <c r="K90" s="27">
        <f t="shared" si="18"/>
        <v>43.550455194788235</v>
      </c>
      <c r="L90" s="27">
        <f t="shared" si="18"/>
        <v>47.561206260510211</v>
      </c>
      <c r="M90" s="27">
        <f>I90/E90*100</f>
        <v>6.4617140157480328</v>
      </c>
      <c r="N90" s="27">
        <f>J90/F90*100</f>
        <v>6.4617140157480328</v>
      </c>
    </row>
    <row r="91" spans="1:17" s="12" customFormat="1" ht="152.25" customHeight="1" x14ac:dyDescent="0.25">
      <c r="A91" s="51">
        <v>41050100</v>
      </c>
      <c r="B91" s="49" t="s">
        <v>82</v>
      </c>
      <c r="C91" s="63">
        <f t="shared" si="25"/>
        <v>20751200</v>
      </c>
      <c r="D91" s="63">
        <v>20751200</v>
      </c>
      <c r="E91" s="63"/>
      <c r="F91" s="63"/>
      <c r="G91" s="63">
        <f>H91+I91</f>
        <v>18731677.010000002</v>
      </c>
      <c r="H91" s="63">
        <v>18731677.010000002</v>
      </c>
      <c r="I91" s="63"/>
      <c r="J91" s="63"/>
      <c r="K91" s="31">
        <f t="shared" si="18"/>
        <v>90.267921903311617</v>
      </c>
      <c r="L91" s="31">
        <f t="shared" si="18"/>
        <v>90.267921903311617</v>
      </c>
      <c r="M91" s="27"/>
      <c r="N91" s="27"/>
      <c r="O91" s="24"/>
      <c r="P91" s="24"/>
      <c r="Q91" s="24"/>
    </row>
    <row r="92" spans="1:17" s="12" customFormat="1" ht="52.5" customHeight="1" x14ac:dyDescent="0.25">
      <c r="A92" s="51">
        <v>41050200</v>
      </c>
      <c r="B92" s="52" t="s">
        <v>68</v>
      </c>
      <c r="C92" s="63">
        <f t="shared" si="25"/>
        <v>259000</v>
      </c>
      <c r="D92" s="63">
        <v>259000</v>
      </c>
      <c r="E92" s="63"/>
      <c r="F92" s="63"/>
      <c r="G92" s="63">
        <f>H92+I92</f>
        <v>89327.61</v>
      </c>
      <c r="H92" s="63">
        <v>89327.61</v>
      </c>
      <c r="I92" s="63"/>
      <c r="J92" s="63"/>
      <c r="K92" s="31">
        <f t="shared" si="18"/>
        <v>34.489424710424707</v>
      </c>
      <c r="L92" s="31">
        <f t="shared" si="18"/>
        <v>34.489424710424707</v>
      </c>
      <c r="M92" s="27"/>
      <c r="N92" s="27"/>
      <c r="O92" s="24"/>
      <c r="P92" s="24"/>
      <c r="Q92" s="24"/>
    </row>
    <row r="93" spans="1:17" s="12" customFormat="1" ht="153" customHeight="1" x14ac:dyDescent="0.25">
      <c r="A93" s="51">
        <v>41050300</v>
      </c>
      <c r="B93" s="52" t="s">
        <v>69</v>
      </c>
      <c r="C93" s="63">
        <f t="shared" ref="C93:C99" si="29">D93</f>
        <v>88923000</v>
      </c>
      <c r="D93" s="63">
        <v>88923000</v>
      </c>
      <c r="E93" s="63"/>
      <c r="F93" s="63"/>
      <c r="G93" s="63">
        <f t="shared" ref="G93:G99" si="30">H93</f>
        <v>33550352.710000001</v>
      </c>
      <c r="H93" s="63">
        <v>33550352.710000001</v>
      </c>
      <c r="I93" s="63"/>
      <c r="J93" s="63"/>
      <c r="K93" s="31">
        <f t="shared" si="18"/>
        <v>37.72966803864017</v>
      </c>
      <c r="L93" s="31">
        <f t="shared" si="18"/>
        <v>37.72966803864017</v>
      </c>
      <c r="M93" s="31"/>
      <c r="N93" s="27"/>
      <c r="O93" s="24"/>
      <c r="P93" s="24"/>
      <c r="Q93" s="24"/>
    </row>
    <row r="94" spans="1:17" s="12" customFormat="1" ht="33.75" customHeight="1" x14ac:dyDescent="0.25">
      <c r="A94" s="51">
        <v>41051000</v>
      </c>
      <c r="B94" s="52" t="s">
        <v>86</v>
      </c>
      <c r="C94" s="63">
        <f t="shared" si="29"/>
        <v>363000</v>
      </c>
      <c r="D94" s="63">
        <v>363000</v>
      </c>
      <c r="E94" s="63"/>
      <c r="F94" s="63"/>
      <c r="G94" s="63">
        <f t="shared" si="30"/>
        <v>332500</v>
      </c>
      <c r="H94" s="63">
        <v>332500</v>
      </c>
      <c r="I94" s="63"/>
      <c r="J94" s="63"/>
      <c r="K94" s="31">
        <f>L94</f>
        <v>91.59779614325069</v>
      </c>
      <c r="L94" s="31">
        <f t="shared" si="18"/>
        <v>91.59779614325069</v>
      </c>
      <c r="M94" s="31"/>
      <c r="N94" s="27"/>
      <c r="O94" s="24"/>
      <c r="P94" s="24"/>
      <c r="Q94" s="24"/>
    </row>
    <row r="95" spans="1:17" s="12" customFormat="1" ht="42.75" customHeight="1" x14ac:dyDescent="0.25">
      <c r="A95" s="51">
        <v>41051100</v>
      </c>
      <c r="B95" s="49" t="s">
        <v>73</v>
      </c>
      <c r="C95" s="63">
        <f>D95+E95</f>
        <v>212000</v>
      </c>
      <c r="D95" s="63">
        <v>212000</v>
      </c>
      <c r="E95" s="63"/>
      <c r="F95" s="63"/>
      <c r="G95" s="63">
        <f t="shared" si="30"/>
        <v>0</v>
      </c>
      <c r="H95" s="63">
        <v>0</v>
      </c>
      <c r="I95" s="63"/>
      <c r="J95" s="63"/>
      <c r="K95" s="31">
        <f t="shared" si="18"/>
        <v>0</v>
      </c>
      <c r="L95" s="31">
        <f t="shared" si="18"/>
        <v>0</v>
      </c>
      <c r="M95" s="31"/>
      <c r="N95" s="31"/>
      <c r="O95" s="24"/>
      <c r="P95" s="24"/>
      <c r="Q95" s="24"/>
    </row>
    <row r="96" spans="1:17" s="12" customFormat="1" ht="36" customHeight="1" x14ac:dyDescent="0.25">
      <c r="A96" s="51">
        <v>41051200</v>
      </c>
      <c r="B96" s="49" t="s">
        <v>74</v>
      </c>
      <c r="C96" s="63">
        <f t="shared" si="29"/>
        <v>97108</v>
      </c>
      <c r="D96" s="63">
        <v>97108</v>
      </c>
      <c r="E96" s="63"/>
      <c r="F96" s="63"/>
      <c r="G96" s="63">
        <f t="shared" si="30"/>
        <v>20540</v>
      </c>
      <c r="H96" s="63">
        <v>20540</v>
      </c>
      <c r="I96" s="63"/>
      <c r="J96" s="63"/>
      <c r="K96" s="31">
        <f t="shared" si="18"/>
        <v>21.151707377353048</v>
      </c>
      <c r="L96" s="31">
        <f t="shared" si="18"/>
        <v>21.151707377353048</v>
      </c>
      <c r="M96" s="31"/>
      <c r="N96" s="27"/>
      <c r="O96" s="24"/>
      <c r="P96" s="24"/>
      <c r="Q96" s="24"/>
    </row>
    <row r="97" spans="1:17" s="12" customFormat="1" ht="47.25" x14ac:dyDescent="0.25">
      <c r="A97" s="51">
        <v>41051400</v>
      </c>
      <c r="B97" s="49" t="s">
        <v>75</v>
      </c>
      <c r="C97" s="63">
        <f t="shared" si="29"/>
        <v>1008189</v>
      </c>
      <c r="D97" s="63">
        <v>1008189</v>
      </c>
      <c r="E97" s="63">
        <v>0</v>
      </c>
      <c r="F97" s="63"/>
      <c r="G97" s="63">
        <f t="shared" si="30"/>
        <v>8003</v>
      </c>
      <c r="H97" s="63">
        <v>8003</v>
      </c>
      <c r="I97" s="63"/>
      <c r="J97" s="63"/>
      <c r="K97" s="31">
        <f t="shared" si="18"/>
        <v>0.79379957527804801</v>
      </c>
      <c r="L97" s="31">
        <f t="shared" si="18"/>
        <v>0.79379957527804801</v>
      </c>
      <c r="M97" s="31"/>
      <c r="N97" s="27"/>
      <c r="O97" s="24"/>
      <c r="P97" s="24"/>
      <c r="Q97" s="24"/>
    </row>
    <row r="98" spans="1:17" s="75" customFormat="1" ht="39" customHeight="1" x14ac:dyDescent="0.25">
      <c r="A98" s="69">
        <v>41051500</v>
      </c>
      <c r="B98" s="70" t="s">
        <v>104</v>
      </c>
      <c r="C98" s="71">
        <f t="shared" si="29"/>
        <v>2003743</v>
      </c>
      <c r="D98" s="71">
        <f>1570400+433343</f>
        <v>2003743</v>
      </c>
      <c r="E98" s="71"/>
      <c r="F98" s="71"/>
      <c r="G98" s="71">
        <f t="shared" si="30"/>
        <v>1001874</v>
      </c>
      <c r="H98" s="71">
        <v>1001874</v>
      </c>
      <c r="I98" s="71"/>
      <c r="J98" s="71"/>
      <c r="K98" s="72">
        <f t="shared" si="18"/>
        <v>50.000124766499496</v>
      </c>
      <c r="L98" s="72">
        <f t="shared" si="18"/>
        <v>50.000124766499496</v>
      </c>
      <c r="M98" s="72"/>
      <c r="N98" s="73"/>
      <c r="O98" s="74"/>
      <c r="P98" s="74"/>
      <c r="Q98" s="74"/>
    </row>
    <row r="99" spans="1:17" s="75" customFormat="1" ht="48" customHeight="1" x14ac:dyDescent="0.25">
      <c r="A99" s="69">
        <v>41051501</v>
      </c>
      <c r="B99" s="70" t="s">
        <v>105</v>
      </c>
      <c r="C99" s="71">
        <f t="shared" si="29"/>
        <v>3243839</v>
      </c>
      <c r="D99" s="71">
        <v>3243839</v>
      </c>
      <c r="E99" s="71"/>
      <c r="F99" s="71"/>
      <c r="G99" s="71">
        <f t="shared" si="30"/>
        <v>1621973</v>
      </c>
      <c r="H99" s="71">
        <v>1621973</v>
      </c>
      <c r="I99" s="71"/>
      <c r="J99" s="71"/>
      <c r="K99" s="72">
        <f t="shared" si="18"/>
        <v>50.001649280374274</v>
      </c>
      <c r="L99" s="72">
        <f t="shared" si="18"/>
        <v>50.001649280374274</v>
      </c>
      <c r="M99" s="72"/>
      <c r="N99" s="73"/>
      <c r="O99" s="74"/>
      <c r="P99" s="74"/>
      <c r="Q99" s="74"/>
    </row>
    <row r="100" spans="1:17" s="12" customFormat="1" ht="54" customHeight="1" x14ac:dyDescent="0.25">
      <c r="A100" s="53">
        <v>41052000</v>
      </c>
      <c r="B100" s="54" t="s">
        <v>70</v>
      </c>
      <c r="C100" s="63">
        <f>D100+E100</f>
        <v>364200</v>
      </c>
      <c r="D100" s="63">
        <v>364200</v>
      </c>
      <c r="E100" s="63"/>
      <c r="F100" s="63"/>
      <c r="G100" s="63">
        <f>H100+I100</f>
        <v>364200</v>
      </c>
      <c r="H100" s="63">
        <v>364200</v>
      </c>
      <c r="I100" s="63"/>
      <c r="J100" s="63"/>
      <c r="K100" s="31">
        <f>G100/C100*100</f>
        <v>100</v>
      </c>
      <c r="L100" s="31">
        <f t="shared" si="18"/>
        <v>100</v>
      </c>
      <c r="M100" s="31"/>
      <c r="N100" s="31"/>
      <c r="O100" s="24"/>
      <c r="P100" s="24"/>
      <c r="Q100" s="24"/>
    </row>
    <row r="101" spans="1:17" s="12" customFormat="1" ht="21.75" customHeight="1" x14ac:dyDescent="0.25">
      <c r="A101" s="53">
        <v>41053400</v>
      </c>
      <c r="B101" s="53" t="s">
        <v>79</v>
      </c>
      <c r="C101" s="63">
        <f>D101+E101</f>
        <v>12700000</v>
      </c>
      <c r="D101" s="63"/>
      <c r="E101" s="63">
        <v>12700000</v>
      </c>
      <c r="F101" s="63">
        <v>12700000</v>
      </c>
      <c r="G101" s="63">
        <f>H101+I101</f>
        <v>820637.68</v>
      </c>
      <c r="H101" s="63"/>
      <c r="I101" s="63">
        <v>820637.68</v>
      </c>
      <c r="J101" s="63">
        <v>820637.68</v>
      </c>
      <c r="K101" s="31">
        <f>G101/C101*100</f>
        <v>6.4617140157480328</v>
      </c>
      <c r="L101" s="31"/>
      <c r="M101" s="31">
        <f t="shared" ref="M101:N101" si="31">I101/E101*100</f>
        <v>6.4617140157480328</v>
      </c>
      <c r="N101" s="31">
        <f t="shared" si="31"/>
        <v>6.4617140157480328</v>
      </c>
      <c r="O101" s="24"/>
      <c r="P101" s="24"/>
      <c r="Q101" s="24"/>
    </row>
    <row r="102" spans="1:17" s="12" customFormat="1" ht="47.25" hidden="1" x14ac:dyDescent="0.25">
      <c r="A102" s="53">
        <v>41053500</v>
      </c>
      <c r="B102" s="53" t="s">
        <v>81</v>
      </c>
      <c r="C102" s="63">
        <f>D102+E102</f>
        <v>0</v>
      </c>
      <c r="D102" s="63"/>
      <c r="E102" s="63">
        <v>0</v>
      </c>
      <c r="F102" s="63"/>
      <c r="G102" s="63">
        <f>H102+I102</f>
        <v>0</v>
      </c>
      <c r="H102" s="63"/>
      <c r="I102" s="63">
        <v>0</v>
      </c>
      <c r="J102" s="63"/>
      <c r="K102" s="31" t="e">
        <f>G102/C102*100</f>
        <v>#DIV/0!</v>
      </c>
      <c r="L102" s="31"/>
      <c r="M102" s="31" t="e">
        <f>I102/E102*100</f>
        <v>#DIV/0!</v>
      </c>
      <c r="N102" s="31">
        <v>0</v>
      </c>
      <c r="O102" s="24"/>
      <c r="P102" s="24"/>
      <c r="Q102" s="24"/>
    </row>
    <row r="103" spans="1:17" s="12" customFormat="1" ht="21" customHeight="1" x14ac:dyDescent="0.25">
      <c r="A103" s="53">
        <v>41053900</v>
      </c>
      <c r="B103" s="53" t="s">
        <v>80</v>
      </c>
      <c r="C103" s="63">
        <f>D103</f>
        <v>215820</v>
      </c>
      <c r="D103" s="63">
        <v>215820</v>
      </c>
      <c r="E103" s="63"/>
      <c r="F103" s="63"/>
      <c r="G103" s="63">
        <f>H103+I103</f>
        <v>135956</v>
      </c>
      <c r="H103" s="63">
        <v>135956</v>
      </c>
      <c r="I103" s="63"/>
      <c r="J103" s="63"/>
      <c r="K103" s="31">
        <f>G103/C103*100</f>
        <v>62.995088499675653</v>
      </c>
      <c r="L103" s="31">
        <f t="shared" si="18"/>
        <v>62.995088499675653</v>
      </c>
      <c r="M103" s="31">
        <v>0</v>
      </c>
      <c r="N103" s="31">
        <v>0</v>
      </c>
      <c r="O103" s="24"/>
      <c r="P103" s="24"/>
      <c r="Q103" s="24"/>
    </row>
    <row r="104" spans="1:17" s="12" customFormat="1" ht="20.25" customHeight="1" x14ac:dyDescent="0.25">
      <c r="A104" s="76" t="s">
        <v>3</v>
      </c>
      <c r="B104" s="77"/>
      <c r="C104" s="62">
        <f>D104+E104</f>
        <v>982922008.00999999</v>
      </c>
      <c r="D104" s="62">
        <f>D79+D80</f>
        <v>916713193</v>
      </c>
      <c r="E104" s="62">
        <f>E79+E80</f>
        <v>66208815.010000005</v>
      </c>
      <c r="F104" s="62">
        <f>F79+F80</f>
        <v>47834500</v>
      </c>
      <c r="G104" s="62">
        <f>H104+I104</f>
        <v>498566901.08999997</v>
      </c>
      <c r="H104" s="62">
        <f>H79+H80</f>
        <v>455740402.09999996</v>
      </c>
      <c r="I104" s="62">
        <f>I79+I80</f>
        <v>42826498.990000002</v>
      </c>
      <c r="J104" s="62">
        <f>J79+J80</f>
        <v>30129782.189999998</v>
      </c>
      <c r="K104" s="27">
        <f t="shared" si="18"/>
        <v>50.722936003781868</v>
      </c>
      <c r="L104" s="27">
        <f t="shared" si="18"/>
        <v>49.7146114597262</v>
      </c>
      <c r="M104" s="27">
        <f>I104/E104*100</f>
        <v>64.683983520217964</v>
      </c>
      <c r="N104" s="27">
        <f>J104/F104*100</f>
        <v>62.987555404572007</v>
      </c>
      <c r="O104" s="24"/>
      <c r="P104" s="24"/>
      <c r="Q104" s="24"/>
    </row>
    <row r="105" spans="1:17" s="8" customFormat="1" ht="15.75" x14ac:dyDescent="0.25">
      <c r="A105" s="15"/>
      <c r="B105" s="16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4"/>
      <c r="P105" s="14"/>
      <c r="Q105" s="14"/>
    </row>
    <row r="106" spans="1:17" s="61" customFormat="1" ht="15.75" x14ac:dyDescent="0.25">
      <c r="A106" s="58"/>
      <c r="B106" s="58"/>
      <c r="C106" s="59"/>
      <c r="D106" s="59" t="s">
        <v>110</v>
      </c>
      <c r="E106" s="59"/>
      <c r="F106" s="59"/>
      <c r="G106" s="60"/>
      <c r="H106" s="60"/>
      <c r="I106" s="60"/>
      <c r="J106" s="60"/>
      <c r="K106" s="61" t="s">
        <v>111</v>
      </c>
    </row>
    <row r="107" spans="1:17" ht="15" x14ac:dyDescent="0.25">
      <c r="A107" s="4"/>
      <c r="B107" s="4"/>
      <c r="C107" s="5"/>
      <c r="D107" s="5"/>
      <c r="E107" s="5"/>
      <c r="F107" s="5"/>
      <c r="G107" s="6"/>
      <c r="H107" s="6"/>
      <c r="I107" s="6"/>
      <c r="J107" s="6"/>
      <c r="K107" s="3"/>
      <c r="L107" s="3"/>
      <c r="M107" s="3"/>
      <c r="N107" s="3"/>
      <c r="O107" s="3"/>
      <c r="P107" s="3"/>
      <c r="Q107" s="3"/>
    </row>
    <row r="108" spans="1:17" ht="15.75" x14ac:dyDescent="0.25">
      <c r="A108" s="58" t="s">
        <v>71</v>
      </c>
      <c r="B108" s="58"/>
      <c r="C108" s="5"/>
      <c r="D108" s="5"/>
      <c r="E108" s="5"/>
      <c r="F108" s="5"/>
      <c r="G108" s="6"/>
      <c r="H108" s="6"/>
      <c r="I108" s="6"/>
      <c r="J108" s="6"/>
      <c r="K108" s="3"/>
      <c r="L108" s="3"/>
      <c r="M108" s="3"/>
      <c r="N108" s="3"/>
      <c r="O108" s="3"/>
      <c r="P108" s="3"/>
      <c r="Q108" s="3"/>
    </row>
    <row r="109" spans="1:17" ht="15.75" x14ac:dyDescent="0.25">
      <c r="A109" s="58"/>
      <c r="B109" s="58" t="s">
        <v>72</v>
      </c>
      <c r="C109" s="5"/>
      <c r="D109" s="5"/>
      <c r="E109" s="5"/>
      <c r="F109" s="5"/>
      <c r="G109" s="6"/>
      <c r="H109" s="6"/>
      <c r="I109" s="6"/>
      <c r="J109" s="6"/>
      <c r="K109" s="3"/>
      <c r="L109" s="3"/>
      <c r="M109" s="3"/>
      <c r="N109" s="3"/>
      <c r="O109" s="3"/>
      <c r="P109" s="3"/>
      <c r="Q109" s="3"/>
    </row>
    <row r="110" spans="1:17" ht="15" x14ac:dyDescent="0.25">
      <c r="A110" s="4"/>
      <c r="B110" s="4"/>
      <c r="C110" s="5"/>
      <c r="D110" s="5"/>
      <c r="E110" s="5"/>
      <c r="F110" s="5"/>
      <c r="G110" s="6"/>
      <c r="H110" s="6"/>
      <c r="I110" s="6"/>
      <c r="J110" s="6"/>
    </row>
    <row r="111" spans="1:17" ht="15" x14ac:dyDescent="0.25">
      <c r="A111" s="4"/>
      <c r="B111" s="4"/>
      <c r="C111" s="5"/>
      <c r="D111" s="5"/>
      <c r="E111" s="5"/>
      <c r="F111" s="5"/>
      <c r="G111" s="6"/>
      <c r="H111" s="6"/>
      <c r="I111" s="6"/>
      <c r="J111" s="6"/>
    </row>
    <row r="112" spans="1:17" ht="15" x14ac:dyDescent="0.25">
      <c r="A112" s="4"/>
      <c r="B112" s="4"/>
      <c r="C112" s="5"/>
      <c r="D112" s="5"/>
      <c r="E112" s="5"/>
      <c r="F112" s="5"/>
      <c r="G112" s="6"/>
      <c r="H112" s="6"/>
      <c r="I112" s="6"/>
      <c r="J112" s="6"/>
    </row>
    <row r="113" spans="1:10" ht="15" x14ac:dyDescent="0.25">
      <c r="A113" s="4"/>
      <c r="B113" s="4"/>
      <c r="C113" s="5"/>
      <c r="D113" s="5"/>
      <c r="E113" s="5"/>
      <c r="F113" s="5"/>
      <c r="G113" s="6"/>
      <c r="H113" s="6"/>
      <c r="I113" s="6"/>
      <c r="J113" s="6"/>
    </row>
    <row r="114" spans="1:10" ht="15" x14ac:dyDescent="0.25">
      <c r="A114" s="4"/>
      <c r="B114" s="4"/>
      <c r="C114" s="5"/>
      <c r="D114" s="5"/>
      <c r="E114" s="5"/>
      <c r="F114" s="5"/>
      <c r="G114" s="6"/>
      <c r="H114" s="6"/>
      <c r="I114" s="6"/>
      <c r="J114" s="6"/>
    </row>
    <row r="115" spans="1:10" ht="15" x14ac:dyDescent="0.25">
      <c r="A115" s="4"/>
      <c r="B115" s="4"/>
      <c r="C115" s="5"/>
      <c r="D115" s="5"/>
      <c r="E115" s="5"/>
      <c r="F115" s="5"/>
      <c r="G115" s="6"/>
      <c r="H115" s="6"/>
      <c r="I115" s="6"/>
      <c r="J115" s="6"/>
    </row>
    <row r="116" spans="1:10" ht="15" x14ac:dyDescent="0.25">
      <c r="A116" s="4"/>
      <c r="B116" s="4"/>
      <c r="C116" s="5"/>
      <c r="D116" s="5"/>
      <c r="E116" s="5"/>
      <c r="F116" s="5"/>
      <c r="G116" s="6"/>
      <c r="H116" s="6"/>
      <c r="I116" s="6"/>
      <c r="J116" s="6"/>
    </row>
    <row r="117" spans="1:10" ht="15" x14ac:dyDescent="0.25">
      <c r="A117" s="4"/>
      <c r="B117" s="4"/>
      <c r="C117" s="5"/>
      <c r="D117" s="5"/>
      <c r="E117" s="5"/>
      <c r="F117" s="5"/>
      <c r="G117" s="6"/>
      <c r="H117" s="6"/>
      <c r="I117" s="6"/>
      <c r="J117" s="6"/>
    </row>
    <row r="118" spans="1:10" ht="15" x14ac:dyDescent="0.25">
      <c r="A118" s="4"/>
      <c r="B118" s="4"/>
      <c r="C118" s="5"/>
      <c r="D118" s="5"/>
      <c r="E118" s="5"/>
      <c r="F118" s="5"/>
      <c r="G118" s="6"/>
      <c r="H118" s="6"/>
      <c r="I118" s="6"/>
      <c r="J118" s="6"/>
    </row>
    <row r="119" spans="1:10" ht="15" x14ac:dyDescent="0.25">
      <c r="A119" s="4"/>
      <c r="B119" s="4"/>
      <c r="C119" s="5"/>
      <c r="D119" s="5"/>
      <c r="E119" s="5"/>
      <c r="F119" s="5"/>
      <c r="G119" s="6"/>
      <c r="H119" s="6"/>
      <c r="I119" s="6"/>
      <c r="J119" s="6"/>
    </row>
    <row r="120" spans="1:10" ht="15" x14ac:dyDescent="0.25">
      <c r="A120" s="4"/>
      <c r="B120" s="4"/>
      <c r="C120" s="5"/>
      <c r="D120" s="5"/>
      <c r="E120" s="5"/>
      <c r="F120" s="5"/>
      <c r="G120" s="6"/>
      <c r="H120" s="6"/>
      <c r="I120" s="6"/>
      <c r="J120" s="6"/>
    </row>
    <row r="121" spans="1:10" ht="15" x14ac:dyDescent="0.25">
      <c r="A121" s="4"/>
      <c r="B121" s="4"/>
      <c r="C121" s="5"/>
      <c r="D121" s="5"/>
      <c r="E121" s="5"/>
      <c r="F121" s="5"/>
      <c r="G121" s="6"/>
      <c r="H121" s="6"/>
      <c r="I121" s="6"/>
      <c r="J121" s="6"/>
    </row>
    <row r="122" spans="1:10" ht="15" x14ac:dyDescent="0.25">
      <c r="A122" s="4"/>
      <c r="B122" s="4"/>
      <c r="C122" s="5"/>
      <c r="D122" s="5"/>
      <c r="E122" s="5"/>
      <c r="F122" s="5"/>
      <c r="G122" s="6"/>
      <c r="H122" s="6"/>
      <c r="I122" s="6"/>
      <c r="J122" s="6"/>
    </row>
  </sheetData>
  <mergeCells count="24">
    <mergeCell ref="K2:M2"/>
    <mergeCell ref="K3:M3"/>
    <mergeCell ref="M9:N9"/>
    <mergeCell ref="I9:J9"/>
    <mergeCell ref="C7:F7"/>
    <mergeCell ref="G7:J7"/>
    <mergeCell ref="B6:L6"/>
    <mergeCell ref="A7:B11"/>
    <mergeCell ref="E10:E11"/>
    <mergeCell ref="E9:F9"/>
    <mergeCell ref="H9:H11"/>
    <mergeCell ref="A5:M5"/>
    <mergeCell ref="K7:N7"/>
    <mergeCell ref="I10:I11"/>
    <mergeCell ref="D8:F8"/>
    <mergeCell ref="G8:G11"/>
    <mergeCell ref="A104:B104"/>
    <mergeCell ref="H8:J8"/>
    <mergeCell ref="K8:K11"/>
    <mergeCell ref="L8:N8"/>
    <mergeCell ref="D9:D11"/>
    <mergeCell ref="C8:C11"/>
    <mergeCell ref="L9:L11"/>
    <mergeCell ref="M10:M11"/>
  </mergeCells>
  <pageMargins left="0.38" right="0.11811023622047245" top="0.19685039370078741" bottom="0.15748031496062992" header="0.19685039370078741" footer="0.15748031496062992"/>
  <pageSetup paperSize="9" scale="47" fitToHeight="4" orientation="landscape" horizontalDpi="120" verticalDpi="144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Irina</cp:lastModifiedBy>
  <cp:lastPrinted>2019-07-17T07:09:35Z</cp:lastPrinted>
  <dcterms:created xsi:type="dcterms:W3CDTF">2005-07-06T12:29:33Z</dcterms:created>
  <dcterms:modified xsi:type="dcterms:W3CDTF">2019-07-22T06:47:37Z</dcterms:modified>
</cp:coreProperties>
</file>