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11400" windowHeight="8895"/>
  </bookViews>
  <sheets>
    <sheet name="рік" sheetId="4" r:id="rId1"/>
  </sheets>
  <definedNames>
    <definedName name="Z_39D9BC59_74A8_4C4B_9399_167A80A9B8CE_.wvu.PrintTitles" localSheetId="0" hidden="1">рік!$4:$9</definedName>
    <definedName name="Z_A314A688_A1C1_4292_AD54_FF55A3D9A6D2_.wvu.PrintTitles" localSheetId="0" hidden="1">рік!$4:$9</definedName>
    <definedName name="Z_D4A9EE66_684D_4340_A087_70D37E8C95DD_.wvu.Rows" localSheetId="0" hidden="1">рік!#REF!,рік!#REF!,рік!#REF!,рік!#REF!,рік!#REF!,рік!#REF!</definedName>
    <definedName name="_xlnm.Print_Titles" localSheetId="0">рік!$4:$9</definedName>
  </definedNames>
  <calcPr calcId="125725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G102" i="4"/>
  <c r="G103"/>
  <c r="C93"/>
  <c r="C94"/>
  <c r="C95"/>
  <c r="C96"/>
  <c r="C98"/>
  <c r="L97"/>
  <c r="K97" s="1"/>
  <c r="L98"/>
  <c r="K98" s="1"/>
  <c r="K95"/>
  <c r="L95"/>
  <c r="C73"/>
  <c r="R69"/>
  <c r="Q69"/>
  <c r="R72"/>
  <c r="Q72"/>
  <c r="P70"/>
  <c r="L50"/>
  <c r="R46"/>
  <c r="Q46"/>
  <c r="P46"/>
  <c r="O46"/>
  <c r="L45"/>
  <c r="F81" l="1"/>
  <c r="E81"/>
  <c r="F82"/>
  <c r="E82"/>
  <c r="F89"/>
  <c r="F101"/>
  <c r="D80"/>
  <c r="D81"/>
  <c r="D44"/>
  <c r="L100"/>
  <c r="J82"/>
  <c r="I82"/>
  <c r="I44"/>
  <c r="J46"/>
  <c r="J44" s="1"/>
  <c r="G46"/>
  <c r="G47"/>
  <c r="G48"/>
  <c r="H44"/>
  <c r="J72"/>
  <c r="J10"/>
  <c r="R95"/>
  <c r="R96"/>
  <c r="R97"/>
  <c r="R98"/>
  <c r="R99"/>
  <c r="R100"/>
  <c r="R102"/>
  <c r="R103"/>
  <c r="Q95"/>
  <c r="Q96"/>
  <c r="Q97"/>
  <c r="Q98"/>
  <c r="Q99"/>
  <c r="Q100"/>
  <c r="Q102"/>
  <c r="Q103"/>
  <c r="R93"/>
  <c r="Q93"/>
  <c r="R87"/>
  <c r="R88"/>
  <c r="Q87"/>
  <c r="Q88"/>
  <c r="P88"/>
  <c r="L88"/>
  <c r="I89"/>
  <c r="J89" s="1"/>
  <c r="H89"/>
  <c r="D89"/>
  <c r="G88"/>
  <c r="H87"/>
  <c r="G87" s="1"/>
  <c r="N100"/>
  <c r="M100"/>
  <c r="Q101"/>
  <c r="C88"/>
  <c r="D87"/>
  <c r="C87" s="1"/>
  <c r="H82"/>
  <c r="H81" s="1"/>
  <c r="H80" s="1"/>
  <c r="D82"/>
  <c r="P72"/>
  <c r="P74"/>
  <c r="P73"/>
  <c r="I74"/>
  <c r="G74" s="1"/>
  <c r="E74"/>
  <c r="C74" s="1"/>
  <c r="H70"/>
  <c r="H69" s="1"/>
  <c r="G69" s="1"/>
  <c r="D70"/>
  <c r="D69" s="1"/>
  <c r="C69" s="1"/>
  <c r="H21"/>
  <c r="G21" s="1"/>
  <c r="H19"/>
  <c r="D21"/>
  <c r="C21" s="1"/>
  <c r="D19"/>
  <c r="H16"/>
  <c r="D16"/>
  <c r="C16" s="1"/>
  <c r="R89" l="1"/>
  <c r="E73"/>
  <c r="O88"/>
  <c r="M101"/>
  <c r="P87"/>
  <c r="E89"/>
  <c r="Q89" s="1"/>
  <c r="P89"/>
  <c r="N89"/>
  <c r="L89"/>
  <c r="O87"/>
  <c r="K87"/>
  <c r="K88"/>
  <c r="G89"/>
  <c r="L87"/>
  <c r="O69"/>
  <c r="Q74"/>
  <c r="O74"/>
  <c r="P69"/>
  <c r="I73"/>
  <c r="L19"/>
  <c r="D18"/>
  <c r="G70"/>
  <c r="G19"/>
  <c r="P19"/>
  <c r="C19"/>
  <c r="O21"/>
  <c r="K21"/>
  <c r="P21"/>
  <c r="L21"/>
  <c r="H18"/>
  <c r="M89" l="1"/>
  <c r="Q73"/>
  <c r="C89"/>
  <c r="K89" s="1"/>
  <c r="G73"/>
  <c r="K19"/>
  <c r="O19"/>
  <c r="O89" l="1"/>
  <c r="O73"/>
  <c r="L59"/>
  <c r="M64"/>
  <c r="M65"/>
  <c r="C50"/>
  <c r="P17"/>
  <c r="L14"/>
  <c r="P93" l="1"/>
  <c r="G93"/>
  <c r="G17"/>
  <c r="C17"/>
  <c r="O17" l="1"/>
  <c r="L99"/>
  <c r="M78"/>
  <c r="M51"/>
  <c r="L48"/>
  <c r="M42"/>
  <c r="L37"/>
  <c r="R83"/>
  <c r="R84"/>
  <c r="R85"/>
  <c r="R86"/>
  <c r="R90"/>
  <c r="R91"/>
  <c r="R92"/>
  <c r="Q83"/>
  <c r="Q84"/>
  <c r="Q85"/>
  <c r="Q86"/>
  <c r="Q90"/>
  <c r="Q91"/>
  <c r="Q92"/>
  <c r="P102"/>
  <c r="P103"/>
  <c r="O103"/>
  <c r="O102"/>
  <c r="I81"/>
  <c r="C86"/>
  <c r="C101"/>
  <c r="C100"/>
  <c r="R61"/>
  <c r="Q61"/>
  <c r="P61"/>
  <c r="L61"/>
  <c r="I80" l="1"/>
  <c r="J81"/>
  <c r="G82"/>
  <c r="C82"/>
  <c r="Q82"/>
  <c r="C61"/>
  <c r="O61" l="1"/>
  <c r="K61"/>
  <c r="F80"/>
  <c r="M81"/>
  <c r="C44"/>
  <c r="Q51"/>
  <c r="P51"/>
  <c r="P50"/>
  <c r="P48"/>
  <c r="C48"/>
  <c r="K48" s="1"/>
  <c r="R94"/>
  <c r="Q94"/>
  <c r="J101"/>
  <c r="G86"/>
  <c r="P86"/>
  <c r="G96"/>
  <c r="O96" s="1"/>
  <c r="P96"/>
  <c r="J75"/>
  <c r="F75"/>
  <c r="J66"/>
  <c r="J60" s="1"/>
  <c r="J43" s="1"/>
  <c r="F66"/>
  <c r="L28"/>
  <c r="P101"/>
  <c r="G101"/>
  <c r="K101" s="1"/>
  <c r="P100"/>
  <c r="G100"/>
  <c r="K100" s="1"/>
  <c r="P99"/>
  <c r="G99"/>
  <c r="C99"/>
  <c r="P98"/>
  <c r="G98"/>
  <c r="O98" s="1"/>
  <c r="P97"/>
  <c r="G97"/>
  <c r="C97"/>
  <c r="P95"/>
  <c r="G95"/>
  <c r="O95" s="1"/>
  <c r="P94"/>
  <c r="G94"/>
  <c r="O94" s="1"/>
  <c r="P92"/>
  <c r="L92"/>
  <c r="G92"/>
  <c r="C92"/>
  <c r="P91"/>
  <c r="L91"/>
  <c r="G91"/>
  <c r="C91"/>
  <c r="P90"/>
  <c r="L90"/>
  <c r="G90"/>
  <c r="C90"/>
  <c r="P85"/>
  <c r="L85"/>
  <c r="G85"/>
  <c r="C85"/>
  <c r="P84"/>
  <c r="L84"/>
  <c r="G84"/>
  <c r="C84"/>
  <c r="G83"/>
  <c r="C83"/>
  <c r="Q78"/>
  <c r="G78"/>
  <c r="C78"/>
  <c r="I77"/>
  <c r="G77" s="1"/>
  <c r="E77"/>
  <c r="I76"/>
  <c r="G76" s="1"/>
  <c r="E76"/>
  <c r="Q75"/>
  <c r="G75"/>
  <c r="C75"/>
  <c r="G72"/>
  <c r="C72"/>
  <c r="P71"/>
  <c r="G71"/>
  <c r="C71"/>
  <c r="C70" s="1"/>
  <c r="I68"/>
  <c r="H68"/>
  <c r="E68"/>
  <c r="D68"/>
  <c r="R67"/>
  <c r="Q67"/>
  <c r="M67"/>
  <c r="G67"/>
  <c r="C67"/>
  <c r="Q66"/>
  <c r="M66"/>
  <c r="G66"/>
  <c r="C66"/>
  <c r="Q65"/>
  <c r="G65"/>
  <c r="C65"/>
  <c r="P63"/>
  <c r="L63"/>
  <c r="G63"/>
  <c r="C63"/>
  <c r="I62"/>
  <c r="H62"/>
  <c r="E62"/>
  <c r="E60" s="1"/>
  <c r="E43" s="1"/>
  <c r="D62"/>
  <c r="P59"/>
  <c r="G59"/>
  <c r="C59"/>
  <c r="P58"/>
  <c r="L58"/>
  <c r="G58"/>
  <c r="C58"/>
  <c r="P57"/>
  <c r="L57"/>
  <c r="G57"/>
  <c r="C57"/>
  <c r="P56"/>
  <c r="L56"/>
  <c r="G56"/>
  <c r="C56"/>
  <c r="P55"/>
  <c r="L55"/>
  <c r="G55"/>
  <c r="C55"/>
  <c r="P54"/>
  <c r="L54"/>
  <c r="G54"/>
  <c r="C54"/>
  <c r="H53"/>
  <c r="H52" s="1"/>
  <c r="D53"/>
  <c r="G51"/>
  <c r="C51"/>
  <c r="G50"/>
  <c r="O50" s="1"/>
  <c r="P49"/>
  <c r="L49"/>
  <c r="G49"/>
  <c r="C49"/>
  <c r="P47"/>
  <c r="C47"/>
  <c r="P45"/>
  <c r="G45"/>
  <c r="C45"/>
  <c r="P42"/>
  <c r="I41"/>
  <c r="I10" s="1"/>
  <c r="G42"/>
  <c r="C42"/>
  <c r="E41"/>
  <c r="E10" s="1"/>
  <c r="D41"/>
  <c r="P40"/>
  <c r="L40"/>
  <c r="G40"/>
  <c r="C40"/>
  <c r="P39"/>
  <c r="L39"/>
  <c r="G39"/>
  <c r="C39"/>
  <c r="P38"/>
  <c r="L38"/>
  <c r="G38"/>
  <c r="C38"/>
  <c r="P37"/>
  <c r="G37"/>
  <c r="C37"/>
  <c r="H36"/>
  <c r="D36"/>
  <c r="P35"/>
  <c r="L35"/>
  <c r="G35"/>
  <c r="C35"/>
  <c r="P34"/>
  <c r="L34"/>
  <c r="G34"/>
  <c r="C34"/>
  <c r="P33"/>
  <c r="L33"/>
  <c r="G33"/>
  <c r="C33"/>
  <c r="P32"/>
  <c r="L32"/>
  <c r="G32"/>
  <c r="C32"/>
  <c r="H31"/>
  <c r="G31" s="1"/>
  <c r="D31"/>
  <c r="P30"/>
  <c r="L30"/>
  <c r="G30"/>
  <c r="C30"/>
  <c r="P29"/>
  <c r="L29"/>
  <c r="G29"/>
  <c r="C29"/>
  <c r="P28"/>
  <c r="G28"/>
  <c r="C28"/>
  <c r="P27"/>
  <c r="L27"/>
  <c r="G27"/>
  <c r="C27"/>
  <c r="H26"/>
  <c r="D26"/>
  <c r="P23"/>
  <c r="L23"/>
  <c r="G23"/>
  <c r="C23"/>
  <c r="P22"/>
  <c r="L22"/>
  <c r="G22"/>
  <c r="C22"/>
  <c r="P20"/>
  <c r="L20"/>
  <c r="G20"/>
  <c r="C20"/>
  <c r="G18"/>
  <c r="P16"/>
  <c r="G16"/>
  <c r="P15"/>
  <c r="O15"/>
  <c r="P14"/>
  <c r="G14"/>
  <c r="C14"/>
  <c r="C13" s="1"/>
  <c r="H13"/>
  <c r="H11" s="1"/>
  <c r="D13"/>
  <c r="D11" s="1"/>
  <c r="P12"/>
  <c r="L12"/>
  <c r="G12"/>
  <c r="C12"/>
  <c r="J74" l="1"/>
  <c r="J73" s="1"/>
  <c r="O70"/>
  <c r="M68"/>
  <c r="N101"/>
  <c r="R101"/>
  <c r="F68"/>
  <c r="F79" s="1"/>
  <c r="F74"/>
  <c r="F73" s="1"/>
  <c r="O72"/>
  <c r="E79"/>
  <c r="K30"/>
  <c r="O71"/>
  <c r="K59"/>
  <c r="O48"/>
  <c r="K27"/>
  <c r="O75"/>
  <c r="I60"/>
  <c r="Q60" s="1"/>
  <c r="M62"/>
  <c r="K12"/>
  <c r="K38"/>
  <c r="O101"/>
  <c r="K78"/>
  <c r="M77"/>
  <c r="O51"/>
  <c r="K99"/>
  <c r="O86"/>
  <c r="O56"/>
  <c r="O54"/>
  <c r="K37"/>
  <c r="K35"/>
  <c r="E80"/>
  <c r="Q81"/>
  <c r="C76"/>
  <c r="K76" s="1"/>
  <c r="M76"/>
  <c r="M41"/>
  <c r="O14"/>
  <c r="O66"/>
  <c r="K28"/>
  <c r="P41"/>
  <c r="O23"/>
  <c r="O92"/>
  <c r="K91"/>
  <c r="O90"/>
  <c r="O84"/>
  <c r="Q77"/>
  <c r="Q76"/>
  <c r="R75"/>
  <c r="K67"/>
  <c r="K65"/>
  <c r="Q62"/>
  <c r="C62"/>
  <c r="C60" s="1"/>
  <c r="D60"/>
  <c r="K57"/>
  <c r="K40"/>
  <c r="O38"/>
  <c r="C36"/>
  <c r="O35"/>
  <c r="K20"/>
  <c r="G13"/>
  <c r="O13" s="1"/>
  <c r="L13"/>
  <c r="C81"/>
  <c r="O99"/>
  <c r="O97"/>
  <c r="P68"/>
  <c r="K23"/>
  <c r="K32"/>
  <c r="O47"/>
  <c r="K55"/>
  <c r="K29"/>
  <c r="K66"/>
  <c r="K85"/>
  <c r="K42"/>
  <c r="O67"/>
  <c r="O28"/>
  <c r="O37"/>
  <c r="O45"/>
  <c r="K49"/>
  <c r="G68"/>
  <c r="O78"/>
  <c r="K92"/>
  <c r="O12"/>
  <c r="K14"/>
  <c r="O57"/>
  <c r="N66"/>
  <c r="K90"/>
  <c r="O85"/>
  <c r="P82"/>
  <c r="K84"/>
  <c r="C77"/>
  <c r="J68"/>
  <c r="Q68"/>
  <c r="C68"/>
  <c r="F60"/>
  <c r="R60" s="1"/>
  <c r="R66"/>
  <c r="G62"/>
  <c r="O63"/>
  <c r="P62"/>
  <c r="O58"/>
  <c r="K56"/>
  <c r="L53"/>
  <c r="P53"/>
  <c r="D52"/>
  <c r="C52" s="1"/>
  <c r="C53"/>
  <c r="P44"/>
  <c r="G44"/>
  <c r="K44" s="1"/>
  <c r="C41"/>
  <c r="K39"/>
  <c r="O39"/>
  <c r="P36"/>
  <c r="K34"/>
  <c r="K33"/>
  <c r="L31"/>
  <c r="H25"/>
  <c r="O34"/>
  <c r="O33"/>
  <c r="C31"/>
  <c r="O31" s="1"/>
  <c r="P26"/>
  <c r="O30"/>
  <c r="O29"/>
  <c r="L26"/>
  <c r="O27"/>
  <c r="C26"/>
  <c r="K22"/>
  <c r="O22"/>
  <c r="P11"/>
  <c r="P18"/>
  <c r="C18"/>
  <c r="K18" s="1"/>
  <c r="O16"/>
  <c r="P13"/>
  <c r="L11"/>
  <c r="Q41"/>
  <c r="G41"/>
  <c r="G52"/>
  <c r="G11"/>
  <c r="L18"/>
  <c r="L36"/>
  <c r="Q42"/>
  <c r="O20"/>
  <c r="O49"/>
  <c r="L82"/>
  <c r="O91"/>
  <c r="O100"/>
  <c r="D25"/>
  <c r="D24" s="1"/>
  <c r="O40"/>
  <c r="O42"/>
  <c r="L44"/>
  <c r="G53"/>
  <c r="K54"/>
  <c r="O55"/>
  <c r="K58"/>
  <c r="O59"/>
  <c r="K63"/>
  <c r="O65"/>
  <c r="P31"/>
  <c r="C11"/>
  <c r="G26"/>
  <c r="O32"/>
  <c r="L62"/>
  <c r="G36"/>
  <c r="H60"/>
  <c r="H43" s="1"/>
  <c r="O83"/>
  <c r="N68" l="1"/>
  <c r="K68"/>
  <c r="Q80"/>
  <c r="M80"/>
  <c r="R68"/>
  <c r="M60"/>
  <c r="O76"/>
  <c r="R74"/>
  <c r="R73"/>
  <c r="C80"/>
  <c r="G25"/>
  <c r="H24"/>
  <c r="H10" s="1"/>
  <c r="E104"/>
  <c r="I43"/>
  <c r="Q43" s="1"/>
  <c r="R82"/>
  <c r="N81"/>
  <c r="O77"/>
  <c r="K77"/>
  <c r="F43"/>
  <c r="O68"/>
  <c r="K13"/>
  <c r="O62"/>
  <c r="J79"/>
  <c r="N60"/>
  <c r="K82"/>
  <c r="O82"/>
  <c r="K62"/>
  <c r="G60"/>
  <c r="K60" s="1"/>
  <c r="D43"/>
  <c r="C43" s="1"/>
  <c r="L52"/>
  <c r="P52"/>
  <c r="O44"/>
  <c r="K31"/>
  <c r="O18"/>
  <c r="K26"/>
  <c r="O26"/>
  <c r="L25"/>
  <c r="P25"/>
  <c r="C25"/>
  <c r="O52"/>
  <c r="K52"/>
  <c r="Q10"/>
  <c r="L81"/>
  <c r="P81"/>
  <c r="G81"/>
  <c r="K41"/>
  <c r="O41"/>
  <c r="L60"/>
  <c r="P60"/>
  <c r="O11"/>
  <c r="K11"/>
  <c r="K36"/>
  <c r="O36"/>
  <c r="O53"/>
  <c r="K53"/>
  <c r="I79" l="1"/>
  <c r="I104" s="1"/>
  <c r="G43"/>
  <c r="O43" s="1"/>
  <c r="M43"/>
  <c r="H79"/>
  <c r="H104" s="1"/>
  <c r="J80"/>
  <c r="R81"/>
  <c r="G24"/>
  <c r="N43"/>
  <c r="R43"/>
  <c r="P24"/>
  <c r="O60"/>
  <c r="P43"/>
  <c r="L43"/>
  <c r="F104"/>
  <c r="R79"/>
  <c r="K81"/>
  <c r="O81"/>
  <c r="C24"/>
  <c r="D10"/>
  <c r="P80"/>
  <c r="G80"/>
  <c r="L80"/>
  <c r="L24"/>
  <c r="K25"/>
  <c r="O25"/>
  <c r="R80" l="1"/>
  <c r="N80"/>
  <c r="M79"/>
  <c r="K43"/>
  <c r="Q79"/>
  <c r="G10"/>
  <c r="J104"/>
  <c r="N104" s="1"/>
  <c r="O24"/>
  <c r="G79"/>
  <c r="G104"/>
  <c r="K80"/>
  <c r="O80"/>
  <c r="K24"/>
  <c r="D79"/>
  <c r="C10"/>
  <c r="L10"/>
  <c r="P10"/>
  <c r="M104"/>
  <c r="Q104"/>
  <c r="R104" l="1"/>
  <c r="C79"/>
  <c r="D104"/>
  <c r="P79"/>
  <c r="L79"/>
  <c r="O10"/>
  <c r="K10"/>
  <c r="K79" l="1"/>
  <c r="O79"/>
  <c r="C104"/>
  <c r="L104"/>
  <c r="P104"/>
  <c r="O104" l="1"/>
  <c r="K104"/>
</calcChain>
</file>

<file path=xl/comments1.xml><?xml version="1.0" encoding="utf-8"?>
<comments xmlns="http://schemas.openxmlformats.org/spreadsheetml/2006/main">
  <authors>
    <author>Администратор</author>
  </authors>
  <commentList>
    <comment ref="H79" authorId="0">
      <text>
        <r>
          <rPr>
            <b/>
            <sz val="8"/>
            <color indexed="81"/>
            <rFont val="Tahoma"/>
            <family val="2"/>
            <charset val="204"/>
          </rPr>
          <t>Администратор: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<sst xmlns="http://schemas.openxmlformats.org/spreadsheetml/2006/main" count="145" uniqueCount="112">
  <si>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</si>
  <si>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</si>
  <si>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</si>
  <si>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</si>
  <si>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</si>
  <si>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</si>
  <si>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</si>
  <si>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</si>
  <si>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</si>
  <si>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</si>
  <si>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</si>
  <si>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</si>
  <si>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</si>
  <si>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</si>
  <si>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Офіційні  трансферти</t>
  </si>
  <si>
    <t xml:space="preserve"> 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</si>
  <si>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</si>
  <si>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</si>
  <si>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</si>
  <si>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</si>
  <si>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</si>
  <si>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</si>
  <si>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</si>
  <si>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</si>
  <si>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</si>
  <si>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</si>
  <si>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</si>
  <si>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</si>
  <si>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</si>
  <si>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</si>
  <si>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</si>
  <si>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</si>
  <si>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</si>
  <si>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</si>
  <si>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</si>
  <si>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</si>
  <si>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</si>
  <si>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</si>
  <si>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</si>
  <si>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</si>
  <si>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</si>
  <si>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</si>
  <si>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</si>
  <si>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</si>
  <si>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</si>
  <si>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</si>
  <si>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</si>
  <si>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</si>
  <si>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</si>
  <si>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</si>
  <si>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</si>
  <si>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</si>
  <si>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Плата за надання інших адміністративних послуг</t>
  </si>
  <si>
    <t>Освітня субвенція з державного бюджету місцевим бюджетам</t>
  </si>
  <si>
    <t>Податок та збір на доходи фізичних осіб</t>
  </si>
  <si>
    <t>Субвенція з інших бюджетів на виконання інвестиційних проектів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</si>
  <si>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</si>
  <si>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</si>
  <si>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Начальник фінансового управління</t>
  </si>
  <si>
    <t>О.М.Яковенко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</si>
  <si>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</si>
  <si>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</si>
  <si>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</si>
  <si>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Надходження коштів з рахунків виборчих фондів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</si>
  <si>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</si>
  <si>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</si>
  <si>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</si>
  <si>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</si>
  <si>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</si>
  <si>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здійснення переданих
 видатків у сфері охорони здоров'я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</si>
  <si>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</si>
  <si>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Надходження коштів від відшкодування втрат сільськогосподарського виробництва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</si>
  <si>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</si>
  <si>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Субвенція з місцевого бюджету за рахунок залишку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</si>
  <si>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</si>
  <si>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</si>
  <si>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Штрафні санкції за порушення законодавства про патентування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</si>
  <si>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</si>
  <si>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</si>
  <si>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</si>
  <si>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</si>
  <si>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</si>
  <si>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Темп росту 2019/2018, %</t>
  </si>
  <si>
    <t>Субвенція переданих видатків у сфері освіти за рахунок коштів освітньої субвенції</t>
  </si>
  <si>
    <t>Відхилення, грн.</t>
  </si>
  <si>
    <t>Податок на прибуток підприємств та фінансових установ комунальної власності</t>
  </si>
  <si>
    <t>Рентна плата за користування надрами для видобування 
корисних копалин загальнодержавного значення </t>
  </si>
  <si>
    <t>Рентна плата за користування надрами</t>
  </si>
  <si>
    <t>Акцизний податок з вироблених в Україні підакцизних товарів (продукції)</t>
  </si>
  <si>
    <t>Показники  бюджету міста Чорноморська за доходами за  1 півріччя 2019 року 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</si>
  <si>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 1 півріччя 2018 року, грн.</t>
  </si>
  <si>
    <t>Фактично надійшло за   1 півріччя 2019 року, грн.</t>
  </si>
  <si>
    <t>Пальне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</si>
  <si>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</si>
  <si>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штрафи та штрафні санкції за порушення законодавства у сфері виробництва та обігу  алкогольних напоїв та тютюнових виробів </t>
  </si>
  <si>
    <t>Адміністративні збори та платежі,   доходи від некомерційної господарської діяльності</t>
  </si>
  <si>
    <t>Надходження від продажу основного капіталу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</si>
  <si>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</si>
  <si>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 xml:space="preserve">Кошти від продажу землі і нематеріальних активів </t>
  </si>
  <si>
    <t xml:space="preserve">Кошти від продажу землі  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</si>
  <si>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</si>
  <si>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</si>
  <si>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квартироної плати ( утримання будинків і споруд та прибудинкових територій), управління багатоквартирним будинком, поводження з  побутовими відходами (вивезення побутових відходів) та вивезення  рідких нечистот, внесків за встановлення, обслуговування та заміну вузлів комерційного обліку води та теплової енергії, абоненського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</si>
  <si>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</si>
  <si>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Дотації з місцевих бюджетів іншим місцевим бюджетам</t>
  </si>
  <si>
    <t>Субвенції  з державного бюджету місцевим бюджетам</t>
  </si>
  <si>
    <t>Субвенції з місцевих бюджетів іншим місцевим бюджетам</t>
  </si>
  <si>
    <t>Дивіденди (дохід), нараховані на акції (частки) господарських товариств, у статутних капіталах яких є майно Автономної Республіки Крим, комунальна власність</t>
  </si>
  <si>
    <t>більше в
 147 разів</t>
  </si>
  <si>
    <t>більше в
 5,2 рази</t>
  </si>
  <si>
    <t>більше в 14,2 рази</t>
  </si>
  <si>
    <t>більше в 8,4 рази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</si>
</sst>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rgb="FF33333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0"/>
      <name val="Times New Roman"/>
      <family val="1"/>
      <charset val="204"/>
    </font>
    <font>
      <b/>
      <sz val="13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0" xfId="0" applyNumberFormat="1" applyFont="1" applyFill="1" applyBorder="1"/>
    <xf numFmtId="0" fontId="4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/>
    </xf>
    <xf numFmtId="2" fontId="4" fillId="0" borderId="1" xfId="0" applyNumberFormat="1" applyFont="1" applyFill="1" applyBorder="1" applyAlignment="1">
      <alignment horizontal="left" vertical="top" wrapText="1"/>
    </xf>
    <xf numFmtId="3" fontId="14" fillId="0" borderId="1" xfId="0" applyNumberFormat="1" applyFont="1" applyFill="1" applyBorder="1" applyAlignment="1">
      <alignment horizontal="right" vertical="top"/>
    </xf>
    <xf numFmtId="165" fontId="14" fillId="0" borderId="1" xfId="0" applyNumberFormat="1" applyFont="1" applyFill="1" applyBorder="1" applyAlignment="1">
      <alignment horizontal="right" vertical="top"/>
    </xf>
    <xf numFmtId="3" fontId="15" fillId="0" borderId="1" xfId="0" applyNumberFormat="1" applyFont="1" applyFill="1" applyBorder="1" applyAlignment="1">
      <alignment horizontal="right" vertical="top"/>
    </xf>
    <xf numFmtId="165" fontId="15" fillId="0" borderId="1" xfId="0" applyNumberFormat="1" applyFont="1" applyFill="1" applyBorder="1" applyAlignment="1">
      <alignment horizontal="right" vertical="top"/>
    </xf>
    <xf numFmtId="165" fontId="15" fillId="0" borderId="1" xfId="0" applyNumberFormat="1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right" vertical="top" wrapText="1"/>
    </xf>
    <xf numFmtId="165" fontId="16" fillId="0" borderId="1" xfId="0" applyNumberFormat="1" applyFont="1" applyFill="1" applyBorder="1" applyAlignment="1">
      <alignment horizontal="right" vertical="top"/>
    </xf>
    <xf numFmtId="165" fontId="17" fillId="0" borderId="1" xfId="0" applyNumberFormat="1" applyFont="1" applyFill="1" applyBorder="1" applyAlignment="1">
      <alignment horizontal="right" vertical="top"/>
    </xf>
    <xf numFmtId="3" fontId="14" fillId="2" borderId="1" xfId="0" applyNumberFormat="1" applyFont="1" applyFill="1" applyBorder="1" applyAlignment="1">
      <alignment horizontal="right" vertical="top"/>
    </xf>
    <xf numFmtId="3" fontId="15" fillId="2" borderId="1" xfId="0" applyNumberFormat="1" applyFont="1" applyFill="1" applyBorder="1" applyAlignment="1">
      <alignment horizontal="right" vertical="top"/>
    </xf>
    <xf numFmtId="165" fontId="14" fillId="0" borderId="1" xfId="0" applyNumberFormat="1" applyFont="1" applyFill="1" applyBorder="1" applyAlignment="1">
      <alignment horizontal="right" vertical="top" wrapText="1"/>
    </xf>
    <xf numFmtId="165" fontId="17" fillId="2" borderId="1" xfId="0" applyNumberFormat="1" applyFont="1" applyFill="1" applyBorder="1" applyAlignment="1">
      <alignment horizontal="right" vertical="top"/>
    </xf>
    <xf numFmtId="165" fontId="14" fillId="2" borderId="1" xfId="0" applyNumberFormat="1" applyFont="1" applyFill="1" applyBorder="1" applyAlignment="1">
      <alignment horizontal="right" vertical="top"/>
    </xf>
    <xf numFmtId="165" fontId="16" fillId="2" borderId="1" xfId="0" applyNumberFormat="1" applyFont="1" applyFill="1" applyBorder="1" applyAlignment="1">
      <alignment horizontal="right" vertical="top"/>
    </xf>
    <xf numFmtId="165" fontId="15" fillId="2" borderId="1" xfId="0" applyNumberFormat="1" applyFont="1" applyFill="1" applyBorder="1" applyAlignment="1">
      <alignment horizontal="right" vertical="top"/>
    </xf>
    <xf numFmtId="3" fontId="15" fillId="2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2"/>
  <sheetViews>
    <sheetView tabSelected="1" showRuler="0" zoomScale="60" zoomScaleNormal="60" zoomScaleSheetLayoutView="75" workbookViewId="0">
      <pane xSplit="2" ySplit="9" topLeftCell="C94" activePane="bottomRight" state="frozen"/>
      <selection pane="topRight" activeCell="C1" sqref="C1"/>
      <selection pane="bottomLeft" activeCell="A14" sqref="A14"/>
      <selection pane="bottomRight" activeCell="B117" sqref="B117"/>
    </sheetView>
  </sheetViews>
  <sheetFormatPr defaultRowHeight="12.75"/>
  <cols>
    <col min="1" max="1" width="12.7109375" customWidth="1"/>
    <col min="2" max="2" width="86.28515625" customWidth="1"/>
    <col min="3" max="3" width="17.28515625" bestFit="1" customWidth="1"/>
    <col min="4" max="4" width="19.85546875" bestFit="1" customWidth="1"/>
    <col min="5" max="5" width="16" customWidth="1"/>
    <col min="6" max="6" width="15.42578125" style="19" customWidth="1"/>
    <col min="7" max="7" width="17.28515625" bestFit="1" customWidth="1"/>
    <col min="8" max="8" width="19.85546875" bestFit="1" customWidth="1"/>
    <col min="9" max="9" width="15.85546875" customWidth="1"/>
    <col min="10" max="10" width="14.42578125" style="19" customWidth="1"/>
    <col min="11" max="11" width="12.7109375" customWidth="1"/>
    <col min="12" max="12" width="11.7109375" customWidth="1"/>
    <col min="13" max="13" width="11.28515625" customWidth="1"/>
    <col min="14" max="14" width="11.140625" customWidth="1"/>
    <col min="15" max="15" width="14.42578125" customWidth="1"/>
    <col min="16" max="16" width="15.85546875" customWidth="1"/>
    <col min="17" max="17" width="15.28515625" customWidth="1"/>
    <col min="18" max="18" width="14.7109375" customWidth="1"/>
  </cols>
  <sheetData>
    <row r="1" spans="1:18" s="5" customFormat="1" ht="15.75">
      <c r="A1" s="20"/>
      <c r="B1" s="20"/>
      <c r="C1" s="18"/>
      <c r="D1" s="6"/>
      <c r="E1" s="6"/>
      <c r="F1" s="1"/>
      <c r="G1" s="18"/>
      <c r="H1" s="6"/>
      <c r="I1" s="6"/>
      <c r="J1" s="1"/>
      <c r="K1" s="1"/>
      <c r="L1" s="6"/>
      <c r="M1" s="6"/>
      <c r="N1" s="6"/>
      <c r="O1" s="1"/>
      <c r="P1" s="6"/>
      <c r="Q1" s="6"/>
      <c r="R1" s="6"/>
    </row>
    <row r="2" spans="1:18" ht="49.5" customHeight="1">
      <c r="A2" s="74" t="s">
        <v>89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18" ht="16.149999999999999" customHeight="1">
      <c r="A3" s="3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6"/>
      <c r="N3" s="6"/>
      <c r="Q3" s="6"/>
      <c r="R3" s="6"/>
    </row>
    <row r="4" spans="1:18" s="6" customFormat="1" ht="36" customHeight="1">
      <c r="A4" s="76" t="s">
        <v>5</v>
      </c>
      <c r="B4" s="76"/>
      <c r="C4" s="71" t="s">
        <v>90</v>
      </c>
      <c r="D4" s="71"/>
      <c r="E4" s="71"/>
      <c r="F4" s="71"/>
      <c r="G4" s="71" t="s">
        <v>91</v>
      </c>
      <c r="H4" s="71"/>
      <c r="I4" s="71"/>
      <c r="J4" s="71"/>
      <c r="K4" s="71" t="s">
        <v>82</v>
      </c>
      <c r="L4" s="71"/>
      <c r="M4" s="71"/>
      <c r="N4" s="71"/>
      <c r="O4" s="71" t="s">
        <v>84</v>
      </c>
      <c r="P4" s="71"/>
      <c r="Q4" s="71"/>
      <c r="R4" s="71"/>
    </row>
    <row r="5" spans="1:18" s="6" customFormat="1" ht="20.45" customHeight="1">
      <c r="A5" s="76"/>
      <c r="B5" s="76"/>
      <c r="C5" s="71" t="s">
        <v>17</v>
      </c>
      <c r="D5" s="70" t="s">
        <v>6</v>
      </c>
      <c r="E5" s="70"/>
      <c r="F5" s="70"/>
      <c r="G5" s="71" t="s">
        <v>17</v>
      </c>
      <c r="H5" s="70" t="s">
        <v>6</v>
      </c>
      <c r="I5" s="70"/>
      <c r="J5" s="70"/>
      <c r="K5" s="71" t="s">
        <v>17</v>
      </c>
      <c r="L5" s="70" t="s">
        <v>6</v>
      </c>
      <c r="M5" s="70"/>
      <c r="N5" s="70"/>
      <c r="O5" s="71" t="s">
        <v>17</v>
      </c>
      <c r="P5" s="70" t="s">
        <v>6</v>
      </c>
      <c r="Q5" s="70"/>
      <c r="R5" s="70"/>
    </row>
    <row r="6" spans="1:18" s="6" customFormat="1" ht="17.25" customHeight="1">
      <c r="A6" s="76"/>
      <c r="B6" s="76"/>
      <c r="C6" s="71"/>
      <c r="D6" s="72" t="s">
        <v>18</v>
      </c>
      <c r="E6" s="72" t="s">
        <v>19</v>
      </c>
      <c r="F6" s="72"/>
      <c r="G6" s="71"/>
      <c r="H6" s="72" t="s">
        <v>18</v>
      </c>
      <c r="I6" s="72" t="s">
        <v>19</v>
      </c>
      <c r="J6" s="72"/>
      <c r="K6" s="71"/>
      <c r="L6" s="72" t="s">
        <v>18</v>
      </c>
      <c r="M6" s="72" t="s">
        <v>19</v>
      </c>
      <c r="N6" s="72"/>
      <c r="O6" s="71"/>
      <c r="P6" s="72" t="s">
        <v>18</v>
      </c>
      <c r="Q6" s="72" t="s">
        <v>19</v>
      </c>
      <c r="R6" s="72"/>
    </row>
    <row r="7" spans="1:18" s="6" customFormat="1" ht="22.5" customHeight="1">
      <c r="A7" s="76"/>
      <c r="B7" s="76"/>
      <c r="C7" s="71"/>
      <c r="D7" s="72"/>
      <c r="E7" s="72" t="s">
        <v>32</v>
      </c>
      <c r="F7" s="37" t="s">
        <v>33</v>
      </c>
      <c r="G7" s="71"/>
      <c r="H7" s="72"/>
      <c r="I7" s="72" t="s">
        <v>32</v>
      </c>
      <c r="J7" s="37" t="s">
        <v>33</v>
      </c>
      <c r="K7" s="71"/>
      <c r="L7" s="72"/>
      <c r="M7" s="72" t="s">
        <v>32</v>
      </c>
      <c r="N7" s="37" t="s">
        <v>33</v>
      </c>
      <c r="O7" s="71"/>
      <c r="P7" s="72"/>
      <c r="Q7" s="72" t="s">
        <v>32</v>
      </c>
      <c r="R7" s="37" t="s">
        <v>33</v>
      </c>
    </row>
    <row r="8" spans="1:18" s="6" customFormat="1" ht="36.75" customHeight="1">
      <c r="A8" s="76"/>
      <c r="B8" s="76"/>
      <c r="C8" s="71"/>
      <c r="D8" s="72"/>
      <c r="E8" s="72"/>
      <c r="F8" s="37" t="s">
        <v>34</v>
      </c>
      <c r="G8" s="71"/>
      <c r="H8" s="72"/>
      <c r="I8" s="72"/>
      <c r="J8" s="37" t="s">
        <v>34</v>
      </c>
      <c r="K8" s="71"/>
      <c r="L8" s="72"/>
      <c r="M8" s="72"/>
      <c r="N8" s="37" t="s">
        <v>34</v>
      </c>
      <c r="O8" s="71"/>
      <c r="P8" s="72"/>
      <c r="Q8" s="72"/>
      <c r="R8" s="37" t="s">
        <v>34</v>
      </c>
    </row>
    <row r="9" spans="1:18" s="6" customFormat="1" ht="15.7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</row>
    <row r="10" spans="1:18" s="6" customFormat="1" ht="16.5" customHeight="1">
      <c r="A10" s="23">
        <v>10000000</v>
      </c>
      <c r="B10" s="24" t="s">
        <v>7</v>
      </c>
      <c r="C10" s="54">
        <f>D10+E10</f>
        <v>263004951.74000001</v>
      </c>
      <c r="D10" s="54">
        <f>D11+D18+D24+D41+D16</f>
        <v>262815885.49000001</v>
      </c>
      <c r="E10" s="54">
        <f>E41</f>
        <v>189066.25</v>
      </c>
      <c r="F10" s="54"/>
      <c r="G10" s="54">
        <f>H10+I10</f>
        <v>304432896.63</v>
      </c>
      <c r="H10" s="54">
        <f>H11+H18+H24+H41+H16</f>
        <v>304250389.06</v>
      </c>
      <c r="I10" s="54">
        <f>I41</f>
        <v>182507.57</v>
      </c>
      <c r="J10" s="54">
        <f>J41</f>
        <v>0</v>
      </c>
      <c r="K10" s="55">
        <f>G10/C10*100</f>
        <v>115.75177372742192</v>
      </c>
      <c r="L10" s="55">
        <f>H10/D10*100</f>
        <v>115.76560088548244</v>
      </c>
      <c r="M10" s="55"/>
      <c r="N10" s="55"/>
      <c r="O10" s="54">
        <f>G10-C10</f>
        <v>41427944.889999986</v>
      </c>
      <c r="P10" s="54">
        <f>H10-D10</f>
        <v>41434503.569999993</v>
      </c>
      <c r="Q10" s="54">
        <f>I10-E10</f>
        <v>-6558.679999999993</v>
      </c>
      <c r="R10" s="54"/>
    </row>
    <row r="11" spans="1:18" s="8" customFormat="1" ht="33.75" customHeight="1">
      <c r="A11" s="25">
        <v>11000000</v>
      </c>
      <c r="B11" s="23" t="s">
        <v>21</v>
      </c>
      <c r="C11" s="54">
        <f>D11+E11</f>
        <v>149307621.08000001</v>
      </c>
      <c r="D11" s="54">
        <f>D12+D13</f>
        <v>149307621.08000001</v>
      </c>
      <c r="E11" s="54"/>
      <c r="F11" s="54"/>
      <c r="G11" s="54">
        <f>H11+I11</f>
        <v>171142125.34999999</v>
      </c>
      <c r="H11" s="54">
        <f>H12+H13</f>
        <v>171142125.34999999</v>
      </c>
      <c r="I11" s="54"/>
      <c r="J11" s="54"/>
      <c r="K11" s="55">
        <f t="shared" ref="K11:L104" si="0">G11/C11*100</f>
        <v>114.62383775996332</v>
      </c>
      <c r="L11" s="55">
        <f t="shared" si="0"/>
        <v>114.62383775996332</v>
      </c>
      <c r="M11" s="55"/>
      <c r="N11" s="55"/>
      <c r="O11" s="54">
        <f t="shared" ref="O11:R104" si="1">G11-C11</f>
        <v>21834504.269999981</v>
      </c>
      <c r="P11" s="54">
        <f t="shared" si="1"/>
        <v>21834504.269999981</v>
      </c>
      <c r="Q11" s="54"/>
      <c r="R11" s="54"/>
    </row>
    <row r="12" spans="1:18" s="8" customFormat="1" ht="18" customHeight="1">
      <c r="A12" s="26">
        <v>11010000</v>
      </c>
      <c r="B12" s="27" t="s">
        <v>54</v>
      </c>
      <c r="C12" s="56">
        <f>D12+E12</f>
        <v>149031631.08000001</v>
      </c>
      <c r="D12" s="56">
        <v>149031631.08000001</v>
      </c>
      <c r="E12" s="56"/>
      <c r="F12" s="56"/>
      <c r="G12" s="56">
        <f>H12+I12</f>
        <v>168827107.34999999</v>
      </c>
      <c r="H12" s="56">
        <v>168827107.34999999</v>
      </c>
      <c r="I12" s="56"/>
      <c r="J12" s="56"/>
      <c r="K12" s="57">
        <f t="shared" si="0"/>
        <v>113.28273476345019</v>
      </c>
      <c r="L12" s="57">
        <f t="shared" si="0"/>
        <v>113.28273476345019</v>
      </c>
      <c r="M12" s="57"/>
      <c r="N12" s="57"/>
      <c r="O12" s="56">
        <f t="shared" si="1"/>
        <v>19795476.269999981</v>
      </c>
      <c r="P12" s="56">
        <f t="shared" si="1"/>
        <v>19795476.269999981</v>
      </c>
      <c r="Q12" s="56"/>
      <c r="R12" s="56"/>
    </row>
    <row r="13" spans="1:18" s="21" customFormat="1" ht="18" customHeight="1">
      <c r="A13" s="23">
        <v>11020000</v>
      </c>
      <c r="B13" s="23" t="s">
        <v>27</v>
      </c>
      <c r="C13" s="54">
        <f>C14</f>
        <v>275990</v>
      </c>
      <c r="D13" s="54">
        <f>D14</f>
        <v>275990</v>
      </c>
      <c r="E13" s="54"/>
      <c r="F13" s="54"/>
      <c r="G13" s="54">
        <f>G14</f>
        <v>2315018</v>
      </c>
      <c r="H13" s="54">
        <f>H14</f>
        <v>2315018</v>
      </c>
      <c r="I13" s="54"/>
      <c r="J13" s="54"/>
      <c r="K13" s="55">
        <f t="shared" si="0"/>
        <v>838.80502916772355</v>
      </c>
      <c r="L13" s="55">
        <f t="shared" si="0"/>
        <v>838.80502916772355</v>
      </c>
      <c r="M13" s="55"/>
      <c r="N13" s="55"/>
      <c r="O13" s="54">
        <f t="shared" si="1"/>
        <v>2039028</v>
      </c>
      <c r="P13" s="54">
        <f t="shared" si="1"/>
        <v>2039028</v>
      </c>
      <c r="Q13" s="54"/>
      <c r="R13" s="54"/>
    </row>
    <row r="14" spans="1:18" s="8" customFormat="1" ht="30" customHeight="1">
      <c r="A14" s="26">
        <v>11020200</v>
      </c>
      <c r="B14" s="27" t="s">
        <v>85</v>
      </c>
      <c r="C14" s="56">
        <f t="shared" ref="C14" si="2">D14+E14</f>
        <v>275990</v>
      </c>
      <c r="D14" s="56">
        <v>275990</v>
      </c>
      <c r="E14" s="56"/>
      <c r="F14" s="56"/>
      <c r="G14" s="56">
        <f t="shared" ref="G14:G25" si="3">H14+I14</f>
        <v>2315018</v>
      </c>
      <c r="H14" s="56">
        <v>2315018</v>
      </c>
      <c r="I14" s="56"/>
      <c r="J14" s="56"/>
      <c r="K14" s="57">
        <f>G14/C14*100</f>
        <v>838.80502916772355</v>
      </c>
      <c r="L14" s="57">
        <f>H14/D14*100</f>
        <v>838.80502916772355</v>
      </c>
      <c r="M14" s="57"/>
      <c r="N14" s="57"/>
      <c r="O14" s="56">
        <f t="shared" si="1"/>
        <v>2039028</v>
      </c>
      <c r="P14" s="56">
        <f t="shared" si="1"/>
        <v>2039028</v>
      </c>
      <c r="Q14" s="56"/>
      <c r="R14" s="56"/>
    </row>
    <row r="15" spans="1:18" s="8" customFormat="1" ht="1.5" hidden="1" customHeight="1">
      <c r="A15" s="26">
        <v>11023200</v>
      </c>
      <c r="B15" s="27" t="s">
        <v>57</v>
      </c>
      <c r="C15" s="56"/>
      <c r="D15" s="56"/>
      <c r="E15" s="56"/>
      <c r="F15" s="56"/>
      <c r="G15" s="56"/>
      <c r="H15" s="56"/>
      <c r="I15" s="56"/>
      <c r="J15" s="56"/>
      <c r="K15" s="57"/>
      <c r="L15" s="57"/>
      <c r="M15" s="57"/>
      <c r="N15" s="57"/>
      <c r="O15" s="56">
        <f t="shared" si="1"/>
        <v>0</v>
      </c>
      <c r="P15" s="56">
        <f t="shared" si="1"/>
        <v>0</v>
      </c>
      <c r="Q15" s="56"/>
      <c r="R15" s="56"/>
    </row>
    <row r="16" spans="1:18" s="8" customFormat="1" ht="27.75" customHeight="1">
      <c r="A16" s="25">
        <v>13030000</v>
      </c>
      <c r="B16" s="23" t="s">
        <v>87</v>
      </c>
      <c r="C16" s="56">
        <f>D16+E16</f>
        <v>0</v>
      </c>
      <c r="D16" s="56">
        <f>D17</f>
        <v>0</v>
      </c>
      <c r="E16" s="56"/>
      <c r="F16" s="56"/>
      <c r="G16" s="56">
        <f t="shared" si="3"/>
        <v>3508.17</v>
      </c>
      <c r="H16" s="56">
        <f>H17</f>
        <v>3508.17</v>
      </c>
      <c r="I16" s="56"/>
      <c r="J16" s="56"/>
      <c r="K16" s="57"/>
      <c r="L16" s="57"/>
      <c r="M16" s="57"/>
      <c r="N16" s="57"/>
      <c r="O16" s="56">
        <f t="shared" si="1"/>
        <v>3508.17</v>
      </c>
      <c r="P16" s="56">
        <f t="shared" si="1"/>
        <v>3508.17</v>
      </c>
      <c r="Q16" s="56"/>
      <c r="R16" s="56"/>
    </row>
    <row r="17" spans="1:18" s="8" customFormat="1" ht="43.5" customHeight="1">
      <c r="A17" s="43">
        <v>13030001</v>
      </c>
      <c r="B17" s="42" t="s">
        <v>86</v>
      </c>
      <c r="C17" s="56">
        <f t="shared" ref="C17:C25" si="4">D17+E17</f>
        <v>0</v>
      </c>
      <c r="D17" s="56">
        <v>0</v>
      </c>
      <c r="E17" s="56"/>
      <c r="F17" s="56"/>
      <c r="G17" s="56">
        <f t="shared" si="3"/>
        <v>3508.17</v>
      </c>
      <c r="H17" s="56">
        <v>3508.17</v>
      </c>
      <c r="I17" s="56"/>
      <c r="J17" s="56"/>
      <c r="K17" s="57"/>
      <c r="L17" s="57"/>
      <c r="M17" s="57"/>
      <c r="N17" s="57"/>
      <c r="O17" s="56">
        <f t="shared" si="1"/>
        <v>3508.17</v>
      </c>
      <c r="P17" s="56">
        <f t="shared" si="1"/>
        <v>3508.17</v>
      </c>
      <c r="Q17" s="56"/>
      <c r="R17" s="56"/>
    </row>
    <row r="18" spans="1:18" s="6" customFormat="1" ht="18" customHeight="1">
      <c r="A18" s="30">
        <v>14000000</v>
      </c>
      <c r="B18" s="31" t="s">
        <v>36</v>
      </c>
      <c r="C18" s="54">
        <f t="shared" si="4"/>
        <v>15105058.960000001</v>
      </c>
      <c r="D18" s="54">
        <f>D19+D21+D23</f>
        <v>15105058.960000001</v>
      </c>
      <c r="E18" s="54"/>
      <c r="F18" s="54"/>
      <c r="G18" s="54">
        <f t="shared" si="3"/>
        <v>15396450.67</v>
      </c>
      <c r="H18" s="54">
        <f>H19+H21+H23</f>
        <v>15396450.67</v>
      </c>
      <c r="I18" s="54"/>
      <c r="J18" s="54"/>
      <c r="K18" s="55">
        <f t="shared" si="0"/>
        <v>101.92910011653473</v>
      </c>
      <c r="L18" s="55">
        <f t="shared" si="0"/>
        <v>101.92910011653473</v>
      </c>
      <c r="M18" s="55"/>
      <c r="N18" s="55"/>
      <c r="O18" s="54">
        <f t="shared" si="1"/>
        <v>291391.70999999903</v>
      </c>
      <c r="P18" s="54">
        <f t="shared" si="1"/>
        <v>291391.70999999903</v>
      </c>
      <c r="Q18" s="54"/>
      <c r="R18" s="54"/>
    </row>
    <row r="19" spans="1:18" s="6" customFormat="1" ht="18" customHeight="1">
      <c r="A19" s="44">
        <v>14020000</v>
      </c>
      <c r="B19" s="45" t="s">
        <v>88</v>
      </c>
      <c r="C19" s="54">
        <f>D19</f>
        <v>1655080.27</v>
      </c>
      <c r="D19" s="54">
        <f>D20</f>
        <v>1655080.27</v>
      </c>
      <c r="E19" s="54"/>
      <c r="F19" s="54"/>
      <c r="G19" s="54">
        <f>H19</f>
        <v>1503197.51</v>
      </c>
      <c r="H19" s="54">
        <f>H20</f>
        <v>1503197.51</v>
      </c>
      <c r="I19" s="54"/>
      <c r="J19" s="54"/>
      <c r="K19" s="55">
        <f t="shared" si="0"/>
        <v>90.823239044472444</v>
      </c>
      <c r="L19" s="55">
        <f t="shared" si="0"/>
        <v>90.823239044472444</v>
      </c>
      <c r="M19" s="55"/>
      <c r="N19" s="55"/>
      <c r="O19" s="54">
        <f t="shared" si="1"/>
        <v>-151882.76</v>
      </c>
      <c r="P19" s="54">
        <f t="shared" si="1"/>
        <v>-151882.76</v>
      </c>
      <c r="Q19" s="54"/>
      <c r="R19" s="54"/>
    </row>
    <row r="20" spans="1:18" s="6" customFormat="1" ht="16.5">
      <c r="A20" s="38">
        <v>14021900</v>
      </c>
      <c r="B20" s="38" t="s">
        <v>92</v>
      </c>
      <c r="C20" s="56">
        <f t="shared" si="4"/>
        <v>1655080.27</v>
      </c>
      <c r="D20" s="56">
        <v>1655080.27</v>
      </c>
      <c r="E20" s="56"/>
      <c r="F20" s="56"/>
      <c r="G20" s="56">
        <f t="shared" si="3"/>
        <v>1503197.51</v>
      </c>
      <c r="H20" s="56">
        <v>1503197.51</v>
      </c>
      <c r="I20" s="56"/>
      <c r="J20" s="56"/>
      <c r="K20" s="57">
        <f t="shared" ref="K20:L22" si="5">G20/C20*100</f>
        <v>90.823239044472444</v>
      </c>
      <c r="L20" s="57">
        <f t="shared" si="5"/>
        <v>90.823239044472444</v>
      </c>
      <c r="M20" s="57"/>
      <c r="N20" s="57"/>
      <c r="O20" s="56">
        <f t="shared" si="1"/>
        <v>-151882.76</v>
      </c>
      <c r="P20" s="56">
        <f t="shared" si="1"/>
        <v>-151882.76</v>
      </c>
      <c r="Q20" s="56"/>
      <c r="R20" s="56"/>
    </row>
    <row r="21" spans="1:18" s="6" customFormat="1" ht="30.75" customHeight="1">
      <c r="A21" s="44">
        <v>14030000</v>
      </c>
      <c r="B21" s="45" t="s">
        <v>64</v>
      </c>
      <c r="C21" s="54">
        <f>D21</f>
        <v>6176920.46</v>
      </c>
      <c r="D21" s="54">
        <f>D22</f>
        <v>6176920.46</v>
      </c>
      <c r="E21" s="54"/>
      <c r="F21" s="54"/>
      <c r="G21" s="54">
        <f>H21</f>
        <v>5857619.0800000001</v>
      </c>
      <c r="H21" s="54">
        <f>H22</f>
        <v>5857619.0800000001</v>
      </c>
      <c r="I21" s="54"/>
      <c r="J21" s="54"/>
      <c r="K21" s="57">
        <f t="shared" si="5"/>
        <v>94.830735120069846</v>
      </c>
      <c r="L21" s="57">
        <f t="shared" si="5"/>
        <v>94.830735120069846</v>
      </c>
      <c r="M21" s="55"/>
      <c r="N21" s="55"/>
      <c r="O21" s="56">
        <f t="shared" si="1"/>
        <v>-319301.37999999989</v>
      </c>
      <c r="P21" s="56">
        <f t="shared" si="1"/>
        <v>-319301.37999999989</v>
      </c>
      <c r="Q21" s="56"/>
      <c r="R21" s="56"/>
    </row>
    <row r="22" spans="1:18" s="6" customFormat="1" ht="16.5">
      <c r="A22" s="38">
        <v>14031900</v>
      </c>
      <c r="B22" s="38" t="s">
        <v>92</v>
      </c>
      <c r="C22" s="56">
        <f t="shared" si="4"/>
        <v>6176920.46</v>
      </c>
      <c r="D22" s="56">
        <v>6176920.46</v>
      </c>
      <c r="E22" s="56"/>
      <c r="F22" s="56"/>
      <c r="G22" s="56">
        <f t="shared" si="3"/>
        <v>5857619.0800000001</v>
      </c>
      <c r="H22" s="56">
        <v>5857619.0800000001</v>
      </c>
      <c r="I22" s="56"/>
      <c r="J22" s="56"/>
      <c r="K22" s="57">
        <f t="shared" si="5"/>
        <v>94.830735120069846</v>
      </c>
      <c r="L22" s="57">
        <f t="shared" si="5"/>
        <v>94.830735120069846</v>
      </c>
      <c r="M22" s="57"/>
      <c r="N22" s="57"/>
      <c r="O22" s="56">
        <f t="shared" si="1"/>
        <v>-319301.37999999989</v>
      </c>
      <c r="P22" s="56">
        <f t="shared" si="1"/>
        <v>-319301.37999999989</v>
      </c>
      <c r="Q22" s="56"/>
      <c r="R22" s="56"/>
    </row>
    <row r="23" spans="1:18" s="6" customFormat="1" ht="31.5">
      <c r="A23" s="38">
        <v>14040000</v>
      </c>
      <c r="B23" s="38" t="s">
        <v>37</v>
      </c>
      <c r="C23" s="56">
        <f t="shared" si="4"/>
        <v>7273058.2300000004</v>
      </c>
      <c r="D23" s="56">
        <v>7273058.2300000004</v>
      </c>
      <c r="E23" s="56"/>
      <c r="F23" s="56"/>
      <c r="G23" s="56">
        <f t="shared" si="3"/>
        <v>8035634.0800000001</v>
      </c>
      <c r="H23" s="56">
        <v>8035634.0800000001</v>
      </c>
      <c r="I23" s="56"/>
      <c r="J23" s="56"/>
      <c r="K23" s="57">
        <f t="shared" si="0"/>
        <v>110.48494080323073</v>
      </c>
      <c r="L23" s="57">
        <f t="shared" si="0"/>
        <v>110.48494080323073</v>
      </c>
      <c r="M23" s="57"/>
      <c r="N23" s="57"/>
      <c r="O23" s="56">
        <f t="shared" si="1"/>
        <v>762575.84999999963</v>
      </c>
      <c r="P23" s="56">
        <f t="shared" si="1"/>
        <v>762575.84999999963</v>
      </c>
      <c r="Q23" s="56"/>
      <c r="R23" s="56"/>
    </row>
    <row r="24" spans="1:18" s="9" customFormat="1" ht="16.5">
      <c r="A24" s="25">
        <v>18000000</v>
      </c>
      <c r="B24" s="23" t="s">
        <v>8</v>
      </c>
      <c r="C24" s="54">
        <f t="shared" si="4"/>
        <v>98403205.449999988</v>
      </c>
      <c r="D24" s="54">
        <f>D25+D39+D40</f>
        <v>98403205.449999988</v>
      </c>
      <c r="E24" s="54"/>
      <c r="F24" s="54"/>
      <c r="G24" s="54">
        <f t="shared" si="3"/>
        <v>117708304.87</v>
      </c>
      <c r="H24" s="54">
        <f>H25+H39+H40</f>
        <v>117708304.87</v>
      </c>
      <c r="I24" s="54"/>
      <c r="J24" s="54"/>
      <c r="K24" s="55">
        <f t="shared" si="0"/>
        <v>119.6183643934335</v>
      </c>
      <c r="L24" s="55">
        <f t="shared" si="0"/>
        <v>119.6183643934335</v>
      </c>
      <c r="M24" s="55"/>
      <c r="N24" s="55"/>
      <c r="O24" s="54">
        <f t="shared" si="1"/>
        <v>19305099.420000017</v>
      </c>
      <c r="P24" s="54">
        <f t="shared" si="1"/>
        <v>19305099.420000017</v>
      </c>
      <c r="Q24" s="54"/>
      <c r="R24" s="54"/>
    </row>
    <row r="25" spans="1:18" s="9" customFormat="1" ht="16.5">
      <c r="A25" s="32">
        <v>18010000</v>
      </c>
      <c r="B25" s="32" t="s">
        <v>38</v>
      </c>
      <c r="C25" s="54">
        <f t="shared" si="4"/>
        <v>77123876.780000001</v>
      </c>
      <c r="D25" s="54">
        <f>D26+D31+D36</f>
        <v>77123876.780000001</v>
      </c>
      <c r="E25" s="54"/>
      <c r="F25" s="54"/>
      <c r="G25" s="54">
        <f t="shared" si="3"/>
        <v>92310989.840000004</v>
      </c>
      <c r="H25" s="54">
        <f>H26+H31+H36</f>
        <v>92310989.840000004</v>
      </c>
      <c r="I25" s="54"/>
      <c r="J25" s="54"/>
      <c r="K25" s="55">
        <f t="shared" si="0"/>
        <v>119.69184342654617</v>
      </c>
      <c r="L25" s="55">
        <f t="shared" si="0"/>
        <v>119.69184342654617</v>
      </c>
      <c r="M25" s="55"/>
      <c r="N25" s="55"/>
      <c r="O25" s="54">
        <f t="shared" si="1"/>
        <v>15187113.060000002</v>
      </c>
      <c r="P25" s="54">
        <f t="shared" si="1"/>
        <v>15187113.060000002</v>
      </c>
      <c r="Q25" s="54"/>
      <c r="R25" s="54"/>
    </row>
    <row r="26" spans="1:18" s="9" customFormat="1" ht="16.5">
      <c r="A26" s="32"/>
      <c r="B26" s="32" t="s">
        <v>31</v>
      </c>
      <c r="C26" s="54">
        <f>SUM(C27:C30)</f>
        <v>4682554.8499999996</v>
      </c>
      <c r="D26" s="54">
        <f>SUM(D27:D30)</f>
        <v>4682554.8499999996</v>
      </c>
      <c r="E26" s="54"/>
      <c r="F26" s="54"/>
      <c r="G26" s="54">
        <f>SUM(G27:G30)</f>
        <v>6269374.0099999998</v>
      </c>
      <c r="H26" s="54">
        <f>SUM(H27:H30)</f>
        <v>6269374.0099999998</v>
      </c>
      <c r="I26" s="54"/>
      <c r="J26" s="54"/>
      <c r="K26" s="55">
        <f t="shared" si="0"/>
        <v>133.88789263194641</v>
      </c>
      <c r="L26" s="55">
        <f t="shared" si="0"/>
        <v>133.88789263194641</v>
      </c>
      <c r="M26" s="55"/>
      <c r="N26" s="55"/>
      <c r="O26" s="54">
        <f t="shared" si="1"/>
        <v>1586819.1600000001</v>
      </c>
      <c r="P26" s="54">
        <f t="shared" si="1"/>
        <v>1586819.1600000001</v>
      </c>
      <c r="Q26" s="54"/>
      <c r="R26" s="54"/>
    </row>
    <row r="27" spans="1:18" s="6" customFormat="1" ht="31.5">
      <c r="A27" s="33">
        <v>18010100</v>
      </c>
      <c r="B27" s="33" t="s">
        <v>39</v>
      </c>
      <c r="C27" s="56">
        <f t="shared" ref="C27:C30" si="6">D27</f>
        <v>58074.720000000001</v>
      </c>
      <c r="D27" s="56">
        <v>58074.720000000001</v>
      </c>
      <c r="E27" s="56"/>
      <c r="F27" s="56"/>
      <c r="G27" s="56">
        <f t="shared" ref="G27:G39" si="7">H27</f>
        <v>66187.259999999995</v>
      </c>
      <c r="H27" s="56">
        <v>66187.259999999995</v>
      </c>
      <c r="I27" s="56"/>
      <c r="J27" s="56"/>
      <c r="K27" s="57">
        <f t="shared" si="0"/>
        <v>113.96914182281033</v>
      </c>
      <c r="L27" s="57">
        <f t="shared" si="0"/>
        <v>113.96914182281033</v>
      </c>
      <c r="M27" s="57"/>
      <c r="N27" s="57"/>
      <c r="O27" s="56">
        <f t="shared" si="1"/>
        <v>8112.5399999999936</v>
      </c>
      <c r="P27" s="56">
        <f t="shared" si="1"/>
        <v>8112.5399999999936</v>
      </c>
      <c r="Q27" s="56"/>
      <c r="R27" s="56"/>
    </row>
    <row r="28" spans="1:18" s="6" customFormat="1" ht="31.5">
      <c r="A28" s="33">
        <v>18010200</v>
      </c>
      <c r="B28" s="33" t="s">
        <v>40</v>
      </c>
      <c r="C28" s="56">
        <f t="shared" si="6"/>
        <v>117961.33</v>
      </c>
      <c r="D28" s="56">
        <v>117961.33</v>
      </c>
      <c r="E28" s="56"/>
      <c r="F28" s="56"/>
      <c r="G28" s="56">
        <f t="shared" si="7"/>
        <v>58340.86</v>
      </c>
      <c r="H28" s="56">
        <v>58340.86</v>
      </c>
      <c r="I28" s="56"/>
      <c r="J28" s="56"/>
      <c r="K28" s="57">
        <f t="shared" si="0"/>
        <v>49.457614626759465</v>
      </c>
      <c r="L28" s="57">
        <f t="shared" si="0"/>
        <v>49.457614626759465</v>
      </c>
      <c r="M28" s="57"/>
      <c r="N28" s="57"/>
      <c r="O28" s="56">
        <f t="shared" si="1"/>
        <v>-59620.47</v>
      </c>
      <c r="P28" s="56">
        <f t="shared" si="1"/>
        <v>-59620.47</v>
      </c>
      <c r="Q28" s="56"/>
      <c r="R28" s="56"/>
    </row>
    <row r="29" spans="1:18" s="6" customFormat="1" ht="31.5">
      <c r="A29" s="33">
        <v>18010300</v>
      </c>
      <c r="B29" s="33" t="s">
        <v>41</v>
      </c>
      <c r="C29" s="56">
        <f t="shared" si="6"/>
        <v>357073.77</v>
      </c>
      <c r="D29" s="56">
        <v>357073.77</v>
      </c>
      <c r="E29" s="56"/>
      <c r="F29" s="56"/>
      <c r="G29" s="56">
        <f t="shared" si="7"/>
        <v>762262.17</v>
      </c>
      <c r="H29" s="56">
        <v>762262.17</v>
      </c>
      <c r="I29" s="56"/>
      <c r="J29" s="56"/>
      <c r="K29" s="57">
        <f t="shared" si="0"/>
        <v>213.47470300044722</v>
      </c>
      <c r="L29" s="57">
        <f t="shared" si="0"/>
        <v>213.47470300044722</v>
      </c>
      <c r="M29" s="57"/>
      <c r="N29" s="57"/>
      <c r="O29" s="56">
        <f t="shared" si="1"/>
        <v>405188.4</v>
      </c>
      <c r="P29" s="56">
        <f t="shared" si="1"/>
        <v>405188.4</v>
      </c>
      <c r="Q29" s="56"/>
      <c r="R29" s="56"/>
    </row>
    <row r="30" spans="1:18" s="6" customFormat="1" ht="31.5">
      <c r="A30" s="33">
        <v>18010400</v>
      </c>
      <c r="B30" s="33" t="s">
        <v>42</v>
      </c>
      <c r="C30" s="56">
        <f t="shared" si="6"/>
        <v>4149445.03</v>
      </c>
      <c r="D30" s="56">
        <v>4149445.03</v>
      </c>
      <c r="E30" s="56"/>
      <c r="F30" s="56"/>
      <c r="G30" s="56">
        <f t="shared" si="7"/>
        <v>5382583.7199999997</v>
      </c>
      <c r="H30" s="56">
        <v>5382583.7199999997</v>
      </c>
      <c r="I30" s="56"/>
      <c r="J30" s="56"/>
      <c r="K30" s="57">
        <f t="shared" si="0"/>
        <v>129.71815944263756</v>
      </c>
      <c r="L30" s="57">
        <f t="shared" si="0"/>
        <v>129.71815944263756</v>
      </c>
      <c r="M30" s="57"/>
      <c r="N30" s="57"/>
      <c r="O30" s="56">
        <f t="shared" si="1"/>
        <v>1233138.69</v>
      </c>
      <c r="P30" s="56">
        <f t="shared" si="1"/>
        <v>1233138.69</v>
      </c>
      <c r="Q30" s="56"/>
      <c r="R30" s="56"/>
    </row>
    <row r="31" spans="1:18" s="9" customFormat="1" ht="16.5">
      <c r="A31" s="32"/>
      <c r="B31" s="32" t="s">
        <v>50</v>
      </c>
      <c r="C31" s="54">
        <f>D31</f>
        <v>72280237.270000011</v>
      </c>
      <c r="D31" s="54">
        <f>D32+D33+D34+D35</f>
        <v>72280237.270000011</v>
      </c>
      <c r="E31" s="54"/>
      <c r="F31" s="54"/>
      <c r="G31" s="54">
        <f>H31</f>
        <v>85829989.170000002</v>
      </c>
      <c r="H31" s="54">
        <f>H32+H33+H34+H35</f>
        <v>85829989.170000002</v>
      </c>
      <c r="I31" s="54"/>
      <c r="J31" s="54"/>
      <c r="K31" s="55">
        <f t="shared" si="0"/>
        <v>118.74613644305762</v>
      </c>
      <c r="L31" s="55">
        <f t="shared" si="0"/>
        <v>118.74613644305762</v>
      </c>
      <c r="M31" s="55"/>
      <c r="N31" s="55"/>
      <c r="O31" s="54">
        <f t="shared" si="1"/>
        <v>13549751.899999991</v>
      </c>
      <c r="P31" s="54">
        <f t="shared" si="1"/>
        <v>13549751.899999991</v>
      </c>
      <c r="Q31" s="54"/>
      <c r="R31" s="54"/>
    </row>
    <row r="32" spans="1:18" s="6" customFormat="1" ht="16.5">
      <c r="A32" s="33">
        <v>18010500</v>
      </c>
      <c r="B32" s="33" t="s">
        <v>43</v>
      </c>
      <c r="C32" s="56">
        <f t="shared" ref="C32:C35" si="8">D32</f>
        <v>30268793.120000001</v>
      </c>
      <c r="D32" s="56">
        <v>30268793.120000001</v>
      </c>
      <c r="E32" s="56"/>
      <c r="F32" s="56"/>
      <c r="G32" s="56">
        <f t="shared" si="7"/>
        <v>40182785.670000002</v>
      </c>
      <c r="H32" s="56">
        <v>40182785.670000002</v>
      </c>
      <c r="I32" s="56"/>
      <c r="J32" s="56"/>
      <c r="K32" s="57">
        <f t="shared" si="0"/>
        <v>132.75318084436398</v>
      </c>
      <c r="L32" s="57">
        <f t="shared" si="0"/>
        <v>132.75318084436398</v>
      </c>
      <c r="M32" s="57"/>
      <c r="N32" s="57"/>
      <c r="O32" s="56">
        <f t="shared" si="1"/>
        <v>9913992.5500000007</v>
      </c>
      <c r="P32" s="56">
        <f t="shared" si="1"/>
        <v>9913992.5500000007</v>
      </c>
      <c r="Q32" s="56"/>
      <c r="R32" s="56"/>
    </row>
    <row r="33" spans="1:18" s="6" customFormat="1" ht="16.5">
      <c r="A33" s="33">
        <v>18010600</v>
      </c>
      <c r="B33" s="33" t="s">
        <v>44</v>
      </c>
      <c r="C33" s="56">
        <f t="shared" si="8"/>
        <v>38438401.350000001</v>
      </c>
      <c r="D33" s="56">
        <v>38438401.350000001</v>
      </c>
      <c r="E33" s="56"/>
      <c r="F33" s="56"/>
      <c r="G33" s="56">
        <f t="shared" si="7"/>
        <v>42502419.829999998</v>
      </c>
      <c r="H33" s="56">
        <v>42502419.829999998</v>
      </c>
      <c r="I33" s="56"/>
      <c r="J33" s="56"/>
      <c r="K33" s="57">
        <f t="shared" si="0"/>
        <v>110.57280827835467</v>
      </c>
      <c r="L33" s="57">
        <f t="shared" si="0"/>
        <v>110.57280827835467</v>
      </c>
      <c r="M33" s="57"/>
      <c r="N33" s="57"/>
      <c r="O33" s="56">
        <f t="shared" si="1"/>
        <v>4064018.4799999967</v>
      </c>
      <c r="P33" s="56">
        <f t="shared" si="1"/>
        <v>4064018.4799999967</v>
      </c>
      <c r="Q33" s="56"/>
      <c r="R33" s="56"/>
    </row>
    <row r="34" spans="1:18" s="6" customFormat="1" ht="16.5">
      <c r="A34" s="33">
        <v>18010700</v>
      </c>
      <c r="B34" s="33" t="s">
        <v>45</v>
      </c>
      <c r="C34" s="56">
        <f t="shared" si="8"/>
        <v>330596.51</v>
      </c>
      <c r="D34" s="56">
        <v>330596.51</v>
      </c>
      <c r="E34" s="56"/>
      <c r="F34" s="56"/>
      <c r="G34" s="56">
        <f t="shared" si="7"/>
        <v>308907.06</v>
      </c>
      <c r="H34" s="56">
        <v>308907.06</v>
      </c>
      <c r="I34" s="56"/>
      <c r="J34" s="56"/>
      <c r="K34" s="57">
        <f t="shared" si="0"/>
        <v>93.439298557628447</v>
      </c>
      <c r="L34" s="57">
        <f t="shared" si="0"/>
        <v>93.439298557628447</v>
      </c>
      <c r="M34" s="57"/>
      <c r="N34" s="57"/>
      <c r="O34" s="56">
        <f t="shared" si="1"/>
        <v>-21689.450000000012</v>
      </c>
      <c r="P34" s="56">
        <f t="shared" si="1"/>
        <v>-21689.450000000012</v>
      </c>
      <c r="Q34" s="56"/>
      <c r="R34" s="56"/>
    </row>
    <row r="35" spans="1:18" s="6" customFormat="1" ht="16.5">
      <c r="A35" s="33">
        <v>18010900</v>
      </c>
      <c r="B35" s="33" t="s">
        <v>46</v>
      </c>
      <c r="C35" s="56">
        <f t="shared" si="8"/>
        <v>3242446.29</v>
      </c>
      <c r="D35" s="56">
        <v>3242446.29</v>
      </c>
      <c r="E35" s="56"/>
      <c r="F35" s="56"/>
      <c r="G35" s="56">
        <f t="shared" si="7"/>
        <v>2835876.61</v>
      </c>
      <c r="H35" s="56">
        <v>2835876.61</v>
      </c>
      <c r="I35" s="56"/>
      <c r="J35" s="56"/>
      <c r="K35" s="57">
        <f t="shared" si="0"/>
        <v>87.46102036434965</v>
      </c>
      <c r="L35" s="57">
        <f t="shared" si="0"/>
        <v>87.46102036434965</v>
      </c>
      <c r="M35" s="57"/>
      <c r="N35" s="57"/>
      <c r="O35" s="56">
        <f t="shared" si="1"/>
        <v>-406569.68000000017</v>
      </c>
      <c r="P35" s="56">
        <f t="shared" si="1"/>
        <v>-406569.68000000017</v>
      </c>
      <c r="Q35" s="56"/>
      <c r="R35" s="56"/>
    </row>
    <row r="36" spans="1:18" s="9" customFormat="1" ht="16.5">
      <c r="A36" s="32"/>
      <c r="B36" s="32" t="s">
        <v>51</v>
      </c>
      <c r="C36" s="54">
        <f>C37+C38</f>
        <v>161084.66</v>
      </c>
      <c r="D36" s="54">
        <f>D37+D38</f>
        <v>161084.66</v>
      </c>
      <c r="E36" s="54"/>
      <c r="F36" s="54"/>
      <c r="G36" s="54">
        <f>G37+G38</f>
        <v>211626.66</v>
      </c>
      <c r="H36" s="54">
        <f>H37+H38</f>
        <v>211626.66</v>
      </c>
      <c r="I36" s="54"/>
      <c r="J36" s="54"/>
      <c r="K36" s="55">
        <f t="shared" si="0"/>
        <v>131.37604784962141</v>
      </c>
      <c r="L36" s="55">
        <f t="shared" si="0"/>
        <v>131.37604784962141</v>
      </c>
      <c r="M36" s="55"/>
      <c r="N36" s="55"/>
      <c r="O36" s="54">
        <f t="shared" si="1"/>
        <v>50542</v>
      </c>
      <c r="P36" s="54">
        <f t="shared" si="1"/>
        <v>50542</v>
      </c>
      <c r="Q36" s="54"/>
      <c r="R36" s="54"/>
    </row>
    <row r="37" spans="1:18" s="6" customFormat="1" ht="16.5">
      <c r="A37" s="33">
        <v>18011000</v>
      </c>
      <c r="B37" s="33" t="s">
        <v>47</v>
      </c>
      <c r="C37" s="56">
        <f t="shared" ref="C37:C39" si="9">D37</f>
        <v>45833.33</v>
      </c>
      <c r="D37" s="56">
        <v>45833.33</v>
      </c>
      <c r="E37" s="56"/>
      <c r="F37" s="56"/>
      <c r="G37" s="56">
        <f t="shared" si="7"/>
        <v>75000</v>
      </c>
      <c r="H37" s="56">
        <v>75000</v>
      </c>
      <c r="I37" s="56"/>
      <c r="J37" s="56"/>
      <c r="K37" s="55">
        <f t="shared" si="0"/>
        <v>163.63637553719096</v>
      </c>
      <c r="L37" s="55">
        <f t="shared" si="0"/>
        <v>163.63637553719096</v>
      </c>
      <c r="M37" s="57"/>
      <c r="N37" s="57"/>
      <c r="O37" s="56">
        <f t="shared" si="1"/>
        <v>29166.67</v>
      </c>
      <c r="P37" s="56">
        <f t="shared" si="1"/>
        <v>29166.67</v>
      </c>
      <c r="Q37" s="56"/>
      <c r="R37" s="56"/>
    </row>
    <row r="38" spans="1:18" s="6" customFormat="1" ht="16.5">
      <c r="A38" s="33">
        <v>18011100</v>
      </c>
      <c r="B38" s="33" t="s">
        <v>48</v>
      </c>
      <c r="C38" s="56">
        <f t="shared" si="9"/>
        <v>115251.33</v>
      </c>
      <c r="D38" s="56">
        <v>115251.33</v>
      </c>
      <c r="E38" s="56"/>
      <c r="F38" s="56"/>
      <c r="G38" s="56">
        <f t="shared" si="7"/>
        <v>136626.66</v>
      </c>
      <c r="H38" s="56">
        <v>136626.66</v>
      </c>
      <c r="I38" s="56"/>
      <c r="J38" s="56"/>
      <c r="K38" s="57">
        <f t="shared" si="0"/>
        <v>118.54671004664328</v>
      </c>
      <c r="L38" s="57">
        <f t="shared" si="0"/>
        <v>118.54671004664328</v>
      </c>
      <c r="M38" s="57"/>
      <c r="N38" s="57"/>
      <c r="O38" s="56">
        <f t="shared" si="1"/>
        <v>21375.33</v>
      </c>
      <c r="P38" s="56">
        <f t="shared" si="1"/>
        <v>21375.33</v>
      </c>
      <c r="Q38" s="56"/>
      <c r="R38" s="56"/>
    </row>
    <row r="39" spans="1:18" s="9" customFormat="1" ht="16.5">
      <c r="A39" s="32">
        <v>18030000</v>
      </c>
      <c r="B39" s="32" t="s">
        <v>49</v>
      </c>
      <c r="C39" s="54">
        <f t="shared" si="9"/>
        <v>24700.82</v>
      </c>
      <c r="D39" s="54">
        <v>24700.82</v>
      </c>
      <c r="E39" s="54"/>
      <c r="F39" s="54"/>
      <c r="G39" s="54">
        <f t="shared" si="7"/>
        <v>41088.32</v>
      </c>
      <c r="H39" s="54">
        <v>41088.32</v>
      </c>
      <c r="I39" s="54"/>
      <c r="J39" s="54"/>
      <c r="K39" s="55">
        <f t="shared" si="0"/>
        <v>166.34395133440913</v>
      </c>
      <c r="L39" s="55">
        <f t="shared" si="0"/>
        <v>166.34395133440913</v>
      </c>
      <c r="M39" s="55"/>
      <c r="N39" s="55"/>
      <c r="O39" s="54">
        <f t="shared" si="1"/>
        <v>16387.5</v>
      </c>
      <c r="P39" s="54">
        <f t="shared" si="1"/>
        <v>16387.5</v>
      </c>
      <c r="Q39" s="54"/>
      <c r="R39" s="54"/>
    </row>
    <row r="40" spans="1:18" s="9" customFormat="1" ht="16.5">
      <c r="A40" s="25">
        <v>18050000</v>
      </c>
      <c r="B40" s="23" t="s">
        <v>25</v>
      </c>
      <c r="C40" s="54">
        <f t="shared" ref="C40:C53" si="10">D40+E40</f>
        <v>21254627.850000001</v>
      </c>
      <c r="D40" s="54">
        <v>21254627.850000001</v>
      </c>
      <c r="E40" s="54"/>
      <c r="F40" s="54"/>
      <c r="G40" s="54">
        <f t="shared" ref="G40:G59" si="11">H40+I40</f>
        <v>25356226.710000001</v>
      </c>
      <c r="H40" s="54">
        <v>25356226.710000001</v>
      </c>
      <c r="I40" s="54"/>
      <c r="J40" s="54"/>
      <c r="K40" s="55">
        <f t="shared" si="0"/>
        <v>119.297439075133</v>
      </c>
      <c r="L40" s="55">
        <f t="shared" si="0"/>
        <v>119.297439075133</v>
      </c>
      <c r="M40" s="55"/>
      <c r="N40" s="55"/>
      <c r="O40" s="54">
        <f t="shared" si="1"/>
        <v>4101598.8599999994</v>
      </c>
      <c r="P40" s="54">
        <f t="shared" si="1"/>
        <v>4101598.8599999994</v>
      </c>
      <c r="Q40" s="54"/>
      <c r="R40" s="54"/>
    </row>
    <row r="41" spans="1:18" s="9" customFormat="1" ht="16.5">
      <c r="A41" s="25">
        <v>19000000</v>
      </c>
      <c r="B41" s="23" t="s">
        <v>26</v>
      </c>
      <c r="C41" s="54">
        <f t="shared" si="10"/>
        <v>189066.25</v>
      </c>
      <c r="D41" s="54">
        <f>D42</f>
        <v>0</v>
      </c>
      <c r="E41" s="54">
        <f>E42</f>
        <v>189066.25</v>
      </c>
      <c r="F41" s="54"/>
      <c r="G41" s="54">
        <f t="shared" si="11"/>
        <v>182507.57</v>
      </c>
      <c r="H41" s="54"/>
      <c r="I41" s="54">
        <f>I42</f>
        <v>182507.57</v>
      </c>
      <c r="J41" s="54"/>
      <c r="K41" s="55">
        <f t="shared" si="0"/>
        <v>96.531014922018073</v>
      </c>
      <c r="L41" s="55"/>
      <c r="M41" s="55">
        <f>I41/E41*100</f>
        <v>96.531014922018073</v>
      </c>
      <c r="N41" s="55"/>
      <c r="O41" s="54">
        <f t="shared" si="1"/>
        <v>-6558.679999999993</v>
      </c>
      <c r="P41" s="54">
        <f t="shared" si="1"/>
        <v>0</v>
      </c>
      <c r="Q41" s="54">
        <f>I41-E41</f>
        <v>-6558.679999999993</v>
      </c>
      <c r="R41" s="54"/>
    </row>
    <row r="42" spans="1:18" s="6" customFormat="1" ht="16.5">
      <c r="A42" s="26">
        <v>19010000</v>
      </c>
      <c r="B42" s="27" t="s">
        <v>24</v>
      </c>
      <c r="C42" s="56">
        <f t="shared" si="10"/>
        <v>189066.25</v>
      </c>
      <c r="D42" s="56">
        <v>0</v>
      </c>
      <c r="E42" s="56">
        <v>189066.25</v>
      </c>
      <c r="F42" s="56"/>
      <c r="G42" s="56">
        <f t="shared" si="11"/>
        <v>182507.57</v>
      </c>
      <c r="H42" s="56"/>
      <c r="I42" s="56">
        <v>182507.57</v>
      </c>
      <c r="J42" s="56"/>
      <c r="K42" s="57">
        <f t="shared" si="0"/>
        <v>96.531014922018073</v>
      </c>
      <c r="L42" s="55"/>
      <c r="M42" s="55">
        <f>I42/E42*100</f>
        <v>96.531014922018073</v>
      </c>
      <c r="N42" s="57"/>
      <c r="O42" s="56">
        <f t="shared" si="1"/>
        <v>-6558.679999999993</v>
      </c>
      <c r="P42" s="56">
        <f t="shared" si="1"/>
        <v>0</v>
      </c>
      <c r="Q42" s="56">
        <f>I42-E42</f>
        <v>-6558.679999999993</v>
      </c>
      <c r="R42" s="56"/>
    </row>
    <row r="43" spans="1:18" s="6" customFormat="1" ht="16.5">
      <c r="A43" s="25">
        <v>20000000</v>
      </c>
      <c r="B43" s="24" t="s">
        <v>9</v>
      </c>
      <c r="C43" s="54">
        <f t="shared" si="10"/>
        <v>21509147.649999999</v>
      </c>
      <c r="D43" s="54">
        <f>D44+D52+D60</f>
        <v>6668273.8300000001</v>
      </c>
      <c r="E43" s="54">
        <f>E44+E51+E60+E67</f>
        <v>14840873.82</v>
      </c>
      <c r="F43" s="54">
        <f>F44+F60+F67</f>
        <v>1492815.53</v>
      </c>
      <c r="G43" s="54">
        <f t="shared" si="11"/>
        <v>20819769.989999998</v>
      </c>
      <c r="H43" s="54">
        <f>H44+H52+H60</f>
        <v>7350397.3099999996</v>
      </c>
      <c r="I43" s="54">
        <f>I44+I60+I67+I51</f>
        <v>13469372.68</v>
      </c>
      <c r="J43" s="54">
        <f>J44+J60+J67</f>
        <v>955163.45000000007</v>
      </c>
      <c r="K43" s="55">
        <f t="shared" si="0"/>
        <v>96.794955935875961</v>
      </c>
      <c r="L43" s="55">
        <f t="shared" si="0"/>
        <v>110.22938615584717</v>
      </c>
      <c r="M43" s="55">
        <f>I43/E43*100</f>
        <v>90.75862272912984</v>
      </c>
      <c r="N43" s="55">
        <f>J43/F43*100</f>
        <v>63.984024201570314</v>
      </c>
      <c r="O43" s="54">
        <f t="shared" si="1"/>
        <v>-689377.66000000015</v>
      </c>
      <c r="P43" s="54">
        <f t="shared" si="1"/>
        <v>682123.47999999952</v>
      </c>
      <c r="Q43" s="54">
        <f>I43-E43</f>
        <v>-1371501.1400000006</v>
      </c>
      <c r="R43" s="54">
        <f>J43-F43</f>
        <v>-537652.07999999996</v>
      </c>
    </row>
    <row r="44" spans="1:18" s="6" customFormat="1" ht="16.5">
      <c r="A44" s="25">
        <v>21000000</v>
      </c>
      <c r="B44" s="23" t="s">
        <v>16</v>
      </c>
      <c r="C44" s="54">
        <f t="shared" si="10"/>
        <v>1373921.05</v>
      </c>
      <c r="D44" s="54">
        <f>D45+D49+D47+D48+D50</f>
        <v>1373921.05</v>
      </c>
      <c r="E44" s="54"/>
      <c r="F44" s="54"/>
      <c r="G44" s="54">
        <f t="shared" si="11"/>
        <v>2358515.7799999998</v>
      </c>
      <c r="H44" s="54">
        <f>H45+H49+H47+H50+H46</f>
        <v>2358173.6199999996</v>
      </c>
      <c r="I44" s="54">
        <f t="shared" ref="I44:J44" si="12">I45+I49+I47+I50+I46</f>
        <v>342.16</v>
      </c>
      <c r="J44" s="54">
        <f t="shared" si="12"/>
        <v>342.16</v>
      </c>
      <c r="K44" s="55">
        <f t="shared" si="0"/>
        <v>171.66312285556725</v>
      </c>
      <c r="L44" s="55">
        <f t="shared" si="0"/>
        <v>171.63821895006265</v>
      </c>
      <c r="M44" s="55"/>
      <c r="N44" s="55"/>
      <c r="O44" s="54">
        <f t="shared" si="1"/>
        <v>984594.72999999975</v>
      </c>
      <c r="P44" s="54">
        <f t="shared" si="1"/>
        <v>984252.5699999996</v>
      </c>
      <c r="Q44" s="54"/>
      <c r="R44" s="54"/>
    </row>
    <row r="45" spans="1:18" s="6" customFormat="1" ht="33.75" customHeight="1">
      <c r="A45" s="26">
        <v>21010300</v>
      </c>
      <c r="B45" s="46" t="s">
        <v>93</v>
      </c>
      <c r="C45" s="56">
        <f t="shared" si="10"/>
        <v>12057</v>
      </c>
      <c r="D45" s="56">
        <v>12057</v>
      </c>
      <c r="E45" s="56"/>
      <c r="F45" s="56"/>
      <c r="G45" s="56">
        <f t="shared" si="11"/>
        <v>1773297</v>
      </c>
      <c r="H45" s="56">
        <v>1773297</v>
      </c>
      <c r="I45" s="56"/>
      <c r="J45" s="56"/>
      <c r="K45" s="58" t="s">
        <v>108</v>
      </c>
      <c r="L45" s="59" t="str">
        <f>K45</f>
        <v>більше в
 147 разів</v>
      </c>
      <c r="M45" s="57"/>
      <c r="N45" s="57"/>
      <c r="O45" s="56">
        <f t="shared" si="1"/>
        <v>1761240</v>
      </c>
      <c r="P45" s="56">
        <f t="shared" si="1"/>
        <v>1761240</v>
      </c>
      <c r="Q45" s="56"/>
      <c r="R45" s="56"/>
    </row>
    <row r="46" spans="1:18" s="6" customFormat="1" ht="48.75" customHeight="1">
      <c r="A46" s="26">
        <v>21010800</v>
      </c>
      <c r="B46" s="46" t="s">
        <v>107</v>
      </c>
      <c r="C46" s="56"/>
      <c r="D46" s="56"/>
      <c r="E46" s="56"/>
      <c r="F46" s="56"/>
      <c r="G46" s="56">
        <f t="shared" si="11"/>
        <v>342.16</v>
      </c>
      <c r="H46" s="56"/>
      <c r="I46" s="56">
        <v>342.16</v>
      </c>
      <c r="J46" s="56">
        <f>I46</f>
        <v>342.16</v>
      </c>
      <c r="K46" s="57"/>
      <c r="L46" s="57"/>
      <c r="M46" s="57"/>
      <c r="N46" s="57"/>
      <c r="O46" s="56">
        <f t="shared" si="1"/>
        <v>342.16</v>
      </c>
      <c r="P46" s="56">
        <f t="shared" si="1"/>
        <v>0</v>
      </c>
      <c r="Q46" s="56">
        <f>I46-E46</f>
        <v>342.16</v>
      </c>
      <c r="R46" s="56">
        <f>Q46</f>
        <v>342.16</v>
      </c>
    </row>
    <row r="47" spans="1:18" s="6" customFormat="1" ht="23.25" customHeight="1">
      <c r="A47" s="26">
        <v>21050000</v>
      </c>
      <c r="B47" s="27" t="s">
        <v>66</v>
      </c>
      <c r="C47" s="56">
        <f t="shared" si="10"/>
        <v>979561.64</v>
      </c>
      <c r="D47" s="56">
        <v>979561.64</v>
      </c>
      <c r="E47" s="56"/>
      <c r="F47" s="56"/>
      <c r="G47" s="56">
        <f t="shared" si="11"/>
        <v>0</v>
      </c>
      <c r="H47" s="56"/>
      <c r="I47" s="56"/>
      <c r="J47" s="56"/>
      <c r="K47" s="57"/>
      <c r="L47" s="57"/>
      <c r="M47" s="57"/>
      <c r="N47" s="57"/>
      <c r="O47" s="56">
        <f t="shared" si="1"/>
        <v>-979561.64</v>
      </c>
      <c r="P47" s="56">
        <f t="shared" si="1"/>
        <v>-979561.64</v>
      </c>
      <c r="Q47" s="56"/>
      <c r="R47" s="56"/>
    </row>
    <row r="48" spans="1:18" s="6" customFormat="1" ht="16.5" hidden="1">
      <c r="A48" s="26">
        <v>21080900</v>
      </c>
      <c r="B48" s="27" t="s">
        <v>76</v>
      </c>
      <c r="C48" s="56">
        <f t="shared" si="10"/>
        <v>0</v>
      </c>
      <c r="D48" s="56">
        <v>0</v>
      </c>
      <c r="E48" s="56"/>
      <c r="F48" s="56"/>
      <c r="G48" s="56">
        <f t="shared" si="11"/>
        <v>0</v>
      </c>
      <c r="H48" s="56"/>
      <c r="I48" s="56"/>
      <c r="J48" s="56"/>
      <c r="K48" s="60" t="e">
        <f t="shared" si="0"/>
        <v>#DIV/0!</v>
      </c>
      <c r="L48" s="60" t="e">
        <f t="shared" si="0"/>
        <v>#DIV/0!</v>
      </c>
      <c r="M48" s="57"/>
      <c r="N48" s="57"/>
      <c r="O48" s="56">
        <f t="shared" si="1"/>
        <v>0</v>
      </c>
      <c r="P48" s="56">
        <f t="shared" si="1"/>
        <v>0</v>
      </c>
      <c r="Q48" s="56"/>
      <c r="R48" s="56"/>
    </row>
    <row r="49" spans="1:18" s="6" customFormat="1" ht="16.5" customHeight="1">
      <c r="A49" s="26">
        <v>21081100</v>
      </c>
      <c r="B49" s="27" t="s">
        <v>11</v>
      </c>
      <c r="C49" s="56">
        <f t="shared" si="10"/>
        <v>363419.21</v>
      </c>
      <c r="D49" s="56">
        <v>363419.21</v>
      </c>
      <c r="E49" s="56"/>
      <c r="F49" s="56"/>
      <c r="G49" s="56">
        <f t="shared" si="11"/>
        <v>486539.84</v>
      </c>
      <c r="H49" s="56">
        <v>486539.84</v>
      </c>
      <c r="I49" s="56"/>
      <c r="J49" s="56"/>
      <c r="K49" s="57">
        <f t="shared" si="0"/>
        <v>133.87840450151219</v>
      </c>
      <c r="L49" s="57">
        <f t="shared" si="0"/>
        <v>133.87840450151219</v>
      </c>
      <c r="M49" s="57"/>
      <c r="N49" s="57"/>
      <c r="O49" s="56">
        <f t="shared" si="1"/>
        <v>123120.63</v>
      </c>
      <c r="P49" s="56">
        <f t="shared" si="1"/>
        <v>123120.63</v>
      </c>
      <c r="Q49" s="56"/>
      <c r="R49" s="56"/>
    </row>
    <row r="50" spans="1:18" s="6" customFormat="1" ht="39" customHeight="1">
      <c r="A50" s="26">
        <v>21081500</v>
      </c>
      <c r="B50" s="27" t="s">
        <v>94</v>
      </c>
      <c r="C50" s="56">
        <f t="shared" si="10"/>
        <v>18883.2</v>
      </c>
      <c r="D50" s="56">
        <v>18883.2</v>
      </c>
      <c r="E50" s="56"/>
      <c r="F50" s="56"/>
      <c r="G50" s="56">
        <f t="shared" si="11"/>
        <v>98336.78</v>
      </c>
      <c r="H50" s="56">
        <v>98336.78</v>
      </c>
      <c r="I50" s="56"/>
      <c r="J50" s="56"/>
      <c r="K50" s="58" t="s">
        <v>109</v>
      </c>
      <c r="L50" s="57" t="str">
        <f>K50</f>
        <v>більше в
 5,2 рази</v>
      </c>
      <c r="M50" s="57"/>
      <c r="N50" s="57"/>
      <c r="O50" s="56">
        <f t="shared" si="1"/>
        <v>79453.58</v>
      </c>
      <c r="P50" s="56">
        <f t="shared" si="1"/>
        <v>79453.58</v>
      </c>
      <c r="Q50" s="56"/>
      <c r="R50" s="56"/>
    </row>
    <row r="51" spans="1:18" s="6" customFormat="1" ht="33.75" customHeight="1">
      <c r="A51" s="26">
        <v>21110000</v>
      </c>
      <c r="B51" s="27" t="s">
        <v>71</v>
      </c>
      <c r="C51" s="56">
        <f t="shared" si="10"/>
        <v>19491</v>
      </c>
      <c r="D51" s="56"/>
      <c r="E51" s="56">
        <v>19491</v>
      </c>
      <c r="F51" s="56"/>
      <c r="G51" s="56">
        <f t="shared" si="11"/>
        <v>0</v>
      </c>
      <c r="H51" s="56"/>
      <c r="I51" s="56">
        <v>0</v>
      </c>
      <c r="J51" s="56"/>
      <c r="K51" s="57"/>
      <c r="L51" s="57"/>
      <c r="M51" s="60">
        <f>I51/E51*100</f>
        <v>0</v>
      </c>
      <c r="N51" s="57"/>
      <c r="O51" s="56">
        <f t="shared" si="1"/>
        <v>-19491</v>
      </c>
      <c r="P51" s="56">
        <f t="shared" si="1"/>
        <v>0</v>
      </c>
      <c r="Q51" s="56">
        <f>I51-E51</f>
        <v>-19491</v>
      </c>
      <c r="R51" s="56"/>
    </row>
    <row r="52" spans="1:18" s="6" customFormat="1" ht="31.5">
      <c r="A52" s="25">
        <v>22000000</v>
      </c>
      <c r="B52" s="23" t="s">
        <v>95</v>
      </c>
      <c r="C52" s="54">
        <f t="shared" si="10"/>
        <v>4218197.76</v>
      </c>
      <c r="D52" s="54">
        <f>D53+D58+D59</f>
        <v>4218197.76</v>
      </c>
      <c r="E52" s="54"/>
      <c r="F52" s="54"/>
      <c r="G52" s="54">
        <f t="shared" si="11"/>
        <v>4274567.33</v>
      </c>
      <c r="H52" s="54">
        <f>H53+H58+H59</f>
        <v>4274567.33</v>
      </c>
      <c r="I52" s="54"/>
      <c r="J52" s="54"/>
      <c r="K52" s="55">
        <f t="shared" si="0"/>
        <v>101.33634251420209</v>
      </c>
      <c r="L52" s="55">
        <f t="shared" si="0"/>
        <v>101.33634251420209</v>
      </c>
      <c r="M52" s="55"/>
      <c r="N52" s="55"/>
      <c r="O52" s="54">
        <f t="shared" si="1"/>
        <v>56369.570000000298</v>
      </c>
      <c r="P52" s="54">
        <f t="shared" si="1"/>
        <v>56369.570000000298</v>
      </c>
      <c r="Q52" s="54"/>
      <c r="R52" s="54"/>
    </row>
    <row r="53" spans="1:18" s="9" customFormat="1" ht="16.5">
      <c r="A53" s="25">
        <v>22010000</v>
      </c>
      <c r="B53" s="25" t="s">
        <v>29</v>
      </c>
      <c r="C53" s="54">
        <f t="shared" si="10"/>
        <v>2751383.04</v>
      </c>
      <c r="D53" s="54">
        <f>D54+D55+D56+D57</f>
        <v>2751383.04</v>
      </c>
      <c r="E53" s="54"/>
      <c r="F53" s="54"/>
      <c r="G53" s="54">
        <f t="shared" si="11"/>
        <v>2235922.9300000002</v>
      </c>
      <c r="H53" s="54">
        <f>H54+H55+H56+H57</f>
        <v>2235922.9300000002</v>
      </c>
      <c r="I53" s="54"/>
      <c r="J53" s="54"/>
      <c r="K53" s="55">
        <f t="shared" si="0"/>
        <v>81.265418064072975</v>
      </c>
      <c r="L53" s="55">
        <f t="shared" si="0"/>
        <v>81.265418064072975</v>
      </c>
      <c r="M53" s="55"/>
      <c r="N53" s="55"/>
      <c r="O53" s="54">
        <f t="shared" si="1"/>
        <v>-515460.10999999987</v>
      </c>
      <c r="P53" s="54">
        <f t="shared" si="1"/>
        <v>-515460.10999999987</v>
      </c>
      <c r="Q53" s="54"/>
      <c r="R53" s="54"/>
    </row>
    <row r="54" spans="1:18" s="9" customFormat="1" ht="31.5">
      <c r="A54" s="26">
        <v>22010300</v>
      </c>
      <c r="B54" s="27" t="s">
        <v>60</v>
      </c>
      <c r="C54" s="56">
        <f>D54</f>
        <v>98220</v>
      </c>
      <c r="D54" s="56">
        <v>98220</v>
      </c>
      <c r="E54" s="54"/>
      <c r="F54" s="54"/>
      <c r="G54" s="56">
        <f>H54</f>
        <v>123340</v>
      </c>
      <c r="H54" s="56">
        <v>123340</v>
      </c>
      <c r="I54" s="54"/>
      <c r="J54" s="54"/>
      <c r="K54" s="57">
        <f>G54/C54*100</f>
        <v>125.57523925880676</v>
      </c>
      <c r="L54" s="57">
        <f>H54/D54*100</f>
        <v>125.57523925880676</v>
      </c>
      <c r="M54" s="55"/>
      <c r="N54" s="55"/>
      <c r="O54" s="56">
        <f t="shared" si="1"/>
        <v>25120</v>
      </c>
      <c r="P54" s="56">
        <f t="shared" si="1"/>
        <v>25120</v>
      </c>
      <c r="Q54" s="54"/>
      <c r="R54" s="54"/>
    </row>
    <row r="55" spans="1:18" s="6" customFormat="1" ht="16.5">
      <c r="A55" s="26">
        <v>22012500</v>
      </c>
      <c r="B55" s="27" t="s">
        <v>52</v>
      </c>
      <c r="C55" s="56">
        <f t="shared" ref="C55:C59" si="13">D55+E55</f>
        <v>2534532.9</v>
      </c>
      <c r="D55" s="56">
        <v>2534532.9</v>
      </c>
      <c r="E55" s="56"/>
      <c r="F55" s="56"/>
      <c r="G55" s="56">
        <f t="shared" si="11"/>
        <v>1956410.53</v>
      </c>
      <c r="H55" s="56">
        <v>1956410.53</v>
      </c>
      <c r="I55" s="56"/>
      <c r="J55" s="56"/>
      <c r="K55" s="57">
        <f t="shared" si="0"/>
        <v>77.190180881060968</v>
      </c>
      <c r="L55" s="57">
        <f t="shared" si="0"/>
        <v>77.190180881060968</v>
      </c>
      <c r="M55" s="57"/>
      <c r="N55" s="57"/>
      <c r="O55" s="56">
        <f t="shared" si="1"/>
        <v>-578122.36999999988</v>
      </c>
      <c r="P55" s="56">
        <f t="shared" si="1"/>
        <v>-578122.36999999988</v>
      </c>
      <c r="Q55" s="56"/>
      <c r="R55" s="56"/>
    </row>
    <row r="56" spans="1:18" s="6" customFormat="1" ht="31.5">
      <c r="A56" s="26">
        <v>22012600</v>
      </c>
      <c r="B56" s="27" t="s">
        <v>56</v>
      </c>
      <c r="C56" s="56">
        <f t="shared" si="13"/>
        <v>108808.14</v>
      </c>
      <c r="D56" s="56">
        <v>108808.14</v>
      </c>
      <c r="E56" s="56"/>
      <c r="F56" s="56"/>
      <c r="G56" s="56">
        <f t="shared" si="11"/>
        <v>136722.4</v>
      </c>
      <c r="H56" s="56">
        <v>136722.4</v>
      </c>
      <c r="I56" s="56"/>
      <c r="J56" s="56"/>
      <c r="K56" s="57">
        <f t="shared" si="0"/>
        <v>125.65456959378223</v>
      </c>
      <c r="L56" s="57">
        <f t="shared" si="0"/>
        <v>125.65456959378223</v>
      </c>
      <c r="M56" s="57"/>
      <c r="N56" s="57"/>
      <c r="O56" s="56">
        <f t="shared" si="1"/>
        <v>27914.259999999995</v>
      </c>
      <c r="P56" s="56">
        <f t="shared" si="1"/>
        <v>27914.259999999995</v>
      </c>
      <c r="Q56" s="56"/>
      <c r="R56" s="56"/>
    </row>
    <row r="57" spans="1:18" s="6" customFormat="1" ht="63">
      <c r="A57" s="26">
        <v>22012900</v>
      </c>
      <c r="B57" s="27" t="s">
        <v>61</v>
      </c>
      <c r="C57" s="56">
        <f t="shared" si="13"/>
        <v>9822</v>
      </c>
      <c r="D57" s="56">
        <v>9822</v>
      </c>
      <c r="E57" s="56"/>
      <c r="F57" s="56"/>
      <c r="G57" s="56">
        <f t="shared" si="11"/>
        <v>19450</v>
      </c>
      <c r="H57" s="56">
        <v>19450</v>
      </c>
      <c r="I57" s="56"/>
      <c r="J57" s="56"/>
      <c r="K57" s="57">
        <f t="shared" si="0"/>
        <v>198.02484219099981</v>
      </c>
      <c r="L57" s="57">
        <f t="shared" si="0"/>
        <v>198.02484219099981</v>
      </c>
      <c r="M57" s="57"/>
      <c r="N57" s="57"/>
      <c r="O57" s="56">
        <f t="shared" si="1"/>
        <v>9628</v>
      </c>
      <c r="P57" s="56">
        <f t="shared" si="1"/>
        <v>9628</v>
      </c>
      <c r="Q57" s="56"/>
      <c r="R57" s="56"/>
    </row>
    <row r="58" spans="1:18" s="21" customFormat="1" ht="31.5">
      <c r="A58" s="25">
        <v>22080400</v>
      </c>
      <c r="B58" s="23" t="s">
        <v>35</v>
      </c>
      <c r="C58" s="54">
        <f t="shared" si="13"/>
        <v>1438110.34</v>
      </c>
      <c r="D58" s="54">
        <v>1438110.34</v>
      </c>
      <c r="E58" s="54"/>
      <c r="F58" s="54"/>
      <c r="G58" s="54">
        <f t="shared" si="11"/>
        <v>2012914.93</v>
      </c>
      <c r="H58" s="54">
        <v>2012914.93</v>
      </c>
      <c r="I58" s="54"/>
      <c r="J58" s="54"/>
      <c r="K58" s="55">
        <f t="shared" si="0"/>
        <v>139.96943586401025</v>
      </c>
      <c r="L58" s="55">
        <f t="shared" si="0"/>
        <v>139.96943586401025</v>
      </c>
      <c r="M58" s="55"/>
      <c r="N58" s="55"/>
      <c r="O58" s="54">
        <f t="shared" si="1"/>
        <v>574804.58999999985</v>
      </c>
      <c r="P58" s="54">
        <f t="shared" si="1"/>
        <v>574804.58999999985</v>
      </c>
      <c r="Q58" s="54"/>
      <c r="R58" s="54"/>
    </row>
    <row r="59" spans="1:18" s="21" customFormat="1" ht="16.5">
      <c r="A59" s="25">
        <v>22090000</v>
      </c>
      <c r="B59" s="25" t="s">
        <v>10</v>
      </c>
      <c r="C59" s="54">
        <f t="shared" si="13"/>
        <v>28704.38</v>
      </c>
      <c r="D59" s="54">
        <v>28704.38</v>
      </c>
      <c r="E59" s="54"/>
      <c r="F59" s="54"/>
      <c r="G59" s="54">
        <f t="shared" si="11"/>
        <v>25729.47</v>
      </c>
      <c r="H59" s="54">
        <v>25729.47</v>
      </c>
      <c r="I59" s="54"/>
      <c r="J59" s="54"/>
      <c r="K59" s="55">
        <f t="shared" si="0"/>
        <v>89.636041607587416</v>
      </c>
      <c r="L59" s="55">
        <f t="shared" si="0"/>
        <v>89.636041607587416</v>
      </c>
      <c r="M59" s="55"/>
      <c r="N59" s="55"/>
      <c r="O59" s="54">
        <f t="shared" si="1"/>
        <v>-2974.91</v>
      </c>
      <c r="P59" s="54">
        <f t="shared" si="1"/>
        <v>-2974.91</v>
      </c>
      <c r="Q59" s="54"/>
      <c r="R59" s="54"/>
    </row>
    <row r="60" spans="1:18" s="6" customFormat="1" ht="16.5">
      <c r="A60" s="25">
        <v>24000000</v>
      </c>
      <c r="B60" s="25" t="s">
        <v>12</v>
      </c>
      <c r="C60" s="54">
        <f>C62+C66+C61</f>
        <v>3931446.1799999997</v>
      </c>
      <c r="D60" s="54">
        <f>D62+D66+D61</f>
        <v>1076155.02</v>
      </c>
      <c r="E60" s="54">
        <f>E62+E66</f>
        <v>2855291.16</v>
      </c>
      <c r="F60" s="54">
        <f>F62+F66</f>
        <v>1492815.53</v>
      </c>
      <c r="G60" s="54">
        <f>G62+G66</f>
        <v>3620625.95</v>
      </c>
      <c r="H60" s="54">
        <f>H62</f>
        <v>717656.36</v>
      </c>
      <c r="I60" s="54">
        <f>I62+I66</f>
        <v>2902969.59</v>
      </c>
      <c r="J60" s="54">
        <f>J62+J66</f>
        <v>954821.29</v>
      </c>
      <c r="K60" s="55">
        <f t="shared" si="0"/>
        <v>92.093997583352404</v>
      </c>
      <c r="L60" s="55">
        <f t="shared" si="0"/>
        <v>66.687080082570262</v>
      </c>
      <c r="M60" s="55">
        <f>I60/E60*100</f>
        <v>101.669827255025</v>
      </c>
      <c r="N60" s="55">
        <f>J60/F60*100</f>
        <v>63.961103754058612</v>
      </c>
      <c r="O60" s="54">
        <f t="shared" si="1"/>
        <v>-310820.22999999952</v>
      </c>
      <c r="P60" s="54">
        <f t="shared" si="1"/>
        <v>-358498.66000000003</v>
      </c>
      <c r="Q60" s="54">
        <f>I60-E60</f>
        <v>47678.429999999702</v>
      </c>
      <c r="R60" s="54">
        <f>J60-F60</f>
        <v>-537994.23999999999</v>
      </c>
    </row>
    <row r="61" spans="1:18" s="6" customFormat="1" ht="31.5">
      <c r="A61" s="25">
        <v>24030000</v>
      </c>
      <c r="B61" s="27" t="s">
        <v>78</v>
      </c>
      <c r="C61" s="54">
        <f>D61</f>
        <v>0</v>
      </c>
      <c r="D61" s="54">
        <v>0</v>
      </c>
      <c r="E61" s="54"/>
      <c r="F61" s="54"/>
      <c r="G61" s="54"/>
      <c r="H61" s="54"/>
      <c r="I61" s="54"/>
      <c r="J61" s="54"/>
      <c r="K61" s="61" t="e">
        <f t="shared" si="0"/>
        <v>#DIV/0!</v>
      </c>
      <c r="L61" s="61" t="e">
        <f t="shared" si="0"/>
        <v>#DIV/0!</v>
      </c>
      <c r="M61" s="55">
        <v>0</v>
      </c>
      <c r="N61" s="55">
        <v>0</v>
      </c>
      <c r="O61" s="54">
        <f t="shared" si="1"/>
        <v>0</v>
      </c>
      <c r="P61" s="54">
        <f t="shared" si="1"/>
        <v>0</v>
      </c>
      <c r="Q61" s="54">
        <f>I61-E61</f>
        <v>0</v>
      </c>
      <c r="R61" s="54">
        <f>J61-F61</f>
        <v>0</v>
      </c>
    </row>
    <row r="62" spans="1:18" s="6" customFormat="1" ht="16.5">
      <c r="A62" s="25">
        <v>24060000</v>
      </c>
      <c r="B62" s="25" t="s">
        <v>1</v>
      </c>
      <c r="C62" s="54">
        <f t="shared" ref="C62:C63" si="14">D62+E62</f>
        <v>2438630.65</v>
      </c>
      <c r="D62" s="54">
        <f>D63+D65</f>
        <v>1076155.02</v>
      </c>
      <c r="E62" s="54">
        <f>E63+E65</f>
        <v>1362475.63</v>
      </c>
      <c r="F62" s="54"/>
      <c r="G62" s="54">
        <f t="shared" ref="G62:G76" si="15">H62+I62</f>
        <v>2665804.66</v>
      </c>
      <c r="H62" s="54">
        <f>H63+H65</f>
        <v>717656.36</v>
      </c>
      <c r="I62" s="54">
        <f>I63+I65</f>
        <v>1948148.3</v>
      </c>
      <c r="J62" s="54">
        <v>0</v>
      </c>
      <c r="K62" s="55">
        <f t="shared" si="0"/>
        <v>109.31563826609003</v>
      </c>
      <c r="L62" s="55">
        <f t="shared" si="0"/>
        <v>66.687080082570262</v>
      </c>
      <c r="M62" s="55">
        <f>I62/E62*100</f>
        <v>142.98591894814297</v>
      </c>
      <c r="N62" s="55"/>
      <c r="O62" s="54">
        <f t="shared" si="1"/>
        <v>227174.01000000024</v>
      </c>
      <c r="P62" s="54">
        <f t="shared" si="1"/>
        <v>-358498.66000000003</v>
      </c>
      <c r="Q62" s="54">
        <f>I62-E62</f>
        <v>585672.67000000016</v>
      </c>
      <c r="R62" s="54"/>
    </row>
    <row r="63" spans="1:18" s="6" customFormat="1" ht="20.25" customHeight="1">
      <c r="A63" s="26">
        <v>24060300</v>
      </c>
      <c r="B63" s="26" t="s">
        <v>1</v>
      </c>
      <c r="C63" s="56">
        <f t="shared" si="14"/>
        <v>1076155.02</v>
      </c>
      <c r="D63" s="56">
        <v>1076155.02</v>
      </c>
      <c r="E63" s="56"/>
      <c r="F63" s="56"/>
      <c r="G63" s="56">
        <f t="shared" si="15"/>
        <v>717656.36</v>
      </c>
      <c r="H63" s="56">
        <v>717656.36</v>
      </c>
      <c r="I63" s="56">
        <v>0</v>
      </c>
      <c r="J63" s="56">
        <v>0</v>
      </c>
      <c r="K63" s="57">
        <f t="shared" si="0"/>
        <v>66.687080082570262</v>
      </c>
      <c r="L63" s="57">
        <f t="shared" si="0"/>
        <v>66.687080082570262</v>
      </c>
      <c r="M63" s="55"/>
      <c r="N63" s="57"/>
      <c r="O63" s="56">
        <f t="shared" si="1"/>
        <v>-358498.66000000003</v>
      </c>
      <c r="P63" s="56">
        <f t="shared" si="1"/>
        <v>-358498.66000000003</v>
      </c>
      <c r="Q63" s="56"/>
      <c r="R63" s="56"/>
    </row>
    <row r="64" spans="1:18" s="6" customFormat="1" ht="15.75" hidden="1" customHeight="1">
      <c r="A64" s="26">
        <v>24060600</v>
      </c>
      <c r="B64" s="26" t="s">
        <v>63</v>
      </c>
      <c r="C64" s="56"/>
      <c r="D64" s="56"/>
      <c r="E64" s="56"/>
      <c r="F64" s="56"/>
      <c r="G64" s="56"/>
      <c r="H64" s="56"/>
      <c r="I64" s="56"/>
      <c r="J64" s="56"/>
      <c r="K64" s="57"/>
      <c r="L64" s="57"/>
      <c r="M64" s="55" t="e">
        <f t="shared" ref="M64:M65" si="16">I64/E64*100</f>
        <v>#DIV/0!</v>
      </c>
      <c r="N64" s="57"/>
      <c r="O64" s="56"/>
      <c r="P64" s="56"/>
      <c r="Q64" s="56"/>
      <c r="R64" s="56"/>
    </row>
    <row r="65" spans="1:18" s="8" customFormat="1" ht="31.5">
      <c r="A65" s="26">
        <v>24062100</v>
      </c>
      <c r="B65" s="27" t="s">
        <v>20</v>
      </c>
      <c r="C65" s="56">
        <f t="shared" ref="C65:C76" si="17">D65+E65</f>
        <v>1362475.63</v>
      </c>
      <c r="D65" s="56"/>
      <c r="E65" s="56">
        <v>1362475.63</v>
      </c>
      <c r="F65" s="56"/>
      <c r="G65" s="56">
        <f t="shared" si="15"/>
        <v>1948148.3</v>
      </c>
      <c r="H65" s="56"/>
      <c r="I65" s="56">
        <v>1948148.3</v>
      </c>
      <c r="J65" s="56"/>
      <c r="K65" s="57">
        <f t="shared" si="0"/>
        <v>142.98591894814297</v>
      </c>
      <c r="L65" s="57"/>
      <c r="M65" s="55">
        <f t="shared" si="16"/>
        <v>142.98591894814297</v>
      </c>
      <c r="N65" s="57"/>
      <c r="O65" s="56">
        <f t="shared" si="1"/>
        <v>585672.67000000016</v>
      </c>
      <c r="P65" s="56"/>
      <c r="Q65" s="56">
        <f>I65-E65</f>
        <v>585672.67000000016</v>
      </c>
      <c r="R65" s="56"/>
    </row>
    <row r="66" spans="1:18" s="8" customFormat="1" ht="31.5">
      <c r="A66" s="25">
        <v>24170000</v>
      </c>
      <c r="B66" s="23" t="s">
        <v>30</v>
      </c>
      <c r="C66" s="54">
        <f t="shared" si="17"/>
        <v>1492815.53</v>
      </c>
      <c r="D66" s="54"/>
      <c r="E66" s="54">
        <v>1492815.53</v>
      </c>
      <c r="F66" s="54">
        <f>E66</f>
        <v>1492815.53</v>
      </c>
      <c r="G66" s="54">
        <f t="shared" si="15"/>
        <v>954821.29</v>
      </c>
      <c r="H66" s="54">
        <v>0</v>
      </c>
      <c r="I66" s="54">
        <v>954821.29</v>
      </c>
      <c r="J66" s="54">
        <f>I66</f>
        <v>954821.29</v>
      </c>
      <c r="K66" s="55">
        <f t="shared" si="0"/>
        <v>63.961103754058612</v>
      </c>
      <c r="L66" s="55"/>
      <c r="M66" s="55">
        <f>I66/E66*100</f>
        <v>63.961103754058612</v>
      </c>
      <c r="N66" s="55">
        <f t="shared" ref="N66:N68" si="18">J66/F66*100</f>
        <v>63.961103754058612</v>
      </c>
      <c r="O66" s="54">
        <f t="shared" si="1"/>
        <v>-537994.23999999999</v>
      </c>
      <c r="P66" s="54"/>
      <c r="Q66" s="54">
        <f>I66-E66</f>
        <v>-537994.23999999999</v>
      </c>
      <c r="R66" s="54">
        <f>J66-F66</f>
        <v>-537994.23999999999</v>
      </c>
    </row>
    <row r="67" spans="1:18" s="6" customFormat="1" ht="16.5">
      <c r="A67" s="25">
        <v>25000000</v>
      </c>
      <c r="B67" s="23" t="s">
        <v>0</v>
      </c>
      <c r="C67" s="54">
        <f t="shared" si="17"/>
        <v>11966091.66</v>
      </c>
      <c r="D67" s="54"/>
      <c r="E67" s="54">
        <v>11966091.66</v>
      </c>
      <c r="F67" s="54"/>
      <c r="G67" s="54">
        <f t="shared" si="15"/>
        <v>10566060.93</v>
      </c>
      <c r="H67" s="54"/>
      <c r="I67" s="54">
        <v>10566060.93</v>
      </c>
      <c r="J67" s="54"/>
      <c r="K67" s="55">
        <f t="shared" si="0"/>
        <v>88.300016665591869</v>
      </c>
      <c r="L67" s="55"/>
      <c r="M67" s="55">
        <f>I67/E67*100</f>
        <v>88.300016665591869</v>
      </c>
      <c r="N67" s="55"/>
      <c r="O67" s="54">
        <f t="shared" si="1"/>
        <v>-1400030.7300000004</v>
      </c>
      <c r="P67" s="54"/>
      <c r="Q67" s="54">
        <f>I67-E67</f>
        <v>-1400030.7300000004</v>
      </c>
      <c r="R67" s="54">
        <f>J67-F67</f>
        <v>0</v>
      </c>
    </row>
    <row r="68" spans="1:18" s="6" customFormat="1" ht="16.5">
      <c r="A68" s="23">
        <v>30000000</v>
      </c>
      <c r="B68" s="28" t="s">
        <v>2</v>
      </c>
      <c r="C68" s="62">
        <f t="shared" si="17"/>
        <v>2000558.9</v>
      </c>
      <c r="D68" s="62">
        <f>D71+D72+D75</f>
        <v>0</v>
      </c>
      <c r="E68" s="62">
        <f>E71+E72+E75</f>
        <v>2000558.9</v>
      </c>
      <c r="F68" s="62">
        <f>F71+F72+F75</f>
        <v>2000558.9</v>
      </c>
      <c r="G68" s="62">
        <f t="shared" si="15"/>
        <v>28356293.459999997</v>
      </c>
      <c r="H68" s="62">
        <f>H71+H72+H75</f>
        <v>2312.4</v>
      </c>
      <c r="I68" s="62">
        <f>I71+I72+I75</f>
        <v>28353981.059999999</v>
      </c>
      <c r="J68" s="62">
        <f>J71+J72+J75</f>
        <v>28353981.059999999</v>
      </c>
      <c r="K68" s="55">
        <f t="shared" si="0"/>
        <v>1417.4185753791103</v>
      </c>
      <c r="L68" s="55"/>
      <c r="M68" s="55">
        <f t="shared" ref="M68" si="19">I68/E68*100</f>
        <v>1417.3029876800929</v>
      </c>
      <c r="N68" s="55">
        <f t="shared" si="18"/>
        <v>1417.3029876800929</v>
      </c>
      <c r="O68" s="62">
        <f t="shared" si="1"/>
        <v>26355734.559999999</v>
      </c>
      <c r="P68" s="62">
        <f t="shared" si="1"/>
        <v>2312.4</v>
      </c>
      <c r="Q68" s="62">
        <f>I68-E68</f>
        <v>26353422.16</v>
      </c>
      <c r="R68" s="54">
        <f>J68-F68</f>
        <v>26353422.16</v>
      </c>
    </row>
    <row r="69" spans="1:18" s="6" customFormat="1" ht="16.5">
      <c r="A69" s="23">
        <v>31000000</v>
      </c>
      <c r="B69" s="23" t="s">
        <v>96</v>
      </c>
      <c r="C69" s="62">
        <f>D69+E69</f>
        <v>0</v>
      </c>
      <c r="D69" s="62">
        <f>D70</f>
        <v>0</v>
      </c>
      <c r="E69" s="62"/>
      <c r="F69" s="62"/>
      <c r="G69" s="62">
        <f>H69+I69</f>
        <v>2312.4</v>
      </c>
      <c r="H69" s="62">
        <f>H70</f>
        <v>2312.4</v>
      </c>
      <c r="I69" s="62">
        <v>0</v>
      </c>
      <c r="J69" s="62">
        <v>0</v>
      </c>
      <c r="K69" s="55"/>
      <c r="L69" s="55"/>
      <c r="M69" s="55"/>
      <c r="N69" s="55"/>
      <c r="O69" s="62">
        <f t="shared" si="1"/>
        <v>2312.4</v>
      </c>
      <c r="P69" s="62">
        <f t="shared" si="1"/>
        <v>2312.4</v>
      </c>
      <c r="Q69" s="62">
        <f>Q72</f>
        <v>8.5</v>
      </c>
      <c r="R69" s="54">
        <f>Q69</f>
        <v>8.5</v>
      </c>
    </row>
    <row r="70" spans="1:18" s="6" customFormat="1" ht="47.25">
      <c r="A70" s="23">
        <v>31010000</v>
      </c>
      <c r="B70" s="23" t="s">
        <v>97</v>
      </c>
      <c r="C70" s="62">
        <f>C71</f>
        <v>0</v>
      </c>
      <c r="D70" s="62">
        <f>D71</f>
        <v>0</v>
      </c>
      <c r="E70" s="62"/>
      <c r="F70" s="62"/>
      <c r="G70" s="62">
        <f>H70+I70</f>
        <v>2312.4</v>
      </c>
      <c r="H70" s="62">
        <f>H71</f>
        <v>2312.4</v>
      </c>
      <c r="I70" s="62">
        <v>0</v>
      </c>
      <c r="J70" s="62">
        <v>0</v>
      </c>
      <c r="K70" s="55"/>
      <c r="L70" s="55"/>
      <c r="M70" s="55"/>
      <c r="N70" s="55"/>
      <c r="O70" s="63">
        <f t="shared" si="1"/>
        <v>2312.4</v>
      </c>
      <c r="P70" s="62">
        <f>P71</f>
        <v>2312.4</v>
      </c>
      <c r="Q70" s="62"/>
      <c r="R70" s="54"/>
    </row>
    <row r="71" spans="1:18" s="8" customFormat="1" ht="47.25">
      <c r="A71" s="27">
        <v>31010200</v>
      </c>
      <c r="B71" s="27" t="s">
        <v>22</v>
      </c>
      <c r="C71" s="63">
        <f t="shared" si="17"/>
        <v>0</v>
      </c>
      <c r="D71" s="63">
        <v>0</v>
      </c>
      <c r="E71" s="63"/>
      <c r="F71" s="63"/>
      <c r="G71" s="63">
        <f t="shared" si="15"/>
        <v>2312.4</v>
      </c>
      <c r="H71" s="63">
        <v>2312.4</v>
      </c>
      <c r="I71" s="63">
        <v>0</v>
      </c>
      <c r="J71" s="63">
        <v>0</v>
      </c>
      <c r="K71" s="55"/>
      <c r="L71" s="55"/>
      <c r="M71" s="55"/>
      <c r="N71" s="55"/>
      <c r="O71" s="63">
        <f t="shared" si="1"/>
        <v>2312.4</v>
      </c>
      <c r="P71" s="63">
        <f t="shared" si="1"/>
        <v>2312.4</v>
      </c>
      <c r="Q71" s="63">
        <v>0</v>
      </c>
      <c r="R71" s="56">
        <v>0</v>
      </c>
    </row>
    <row r="72" spans="1:18" s="8" customFormat="1" ht="31.5">
      <c r="A72" s="26">
        <v>31030000</v>
      </c>
      <c r="B72" s="27" t="s">
        <v>23</v>
      </c>
      <c r="C72" s="63">
        <f t="shared" si="17"/>
        <v>0</v>
      </c>
      <c r="D72" s="63"/>
      <c r="E72" s="63"/>
      <c r="F72" s="63">
        <v>0</v>
      </c>
      <c r="G72" s="63">
        <f t="shared" si="15"/>
        <v>8.5</v>
      </c>
      <c r="H72" s="63">
        <v>0</v>
      </c>
      <c r="I72" s="63">
        <v>8.5</v>
      </c>
      <c r="J72" s="63">
        <f>I72</f>
        <v>8.5</v>
      </c>
      <c r="K72" s="55"/>
      <c r="L72" s="55"/>
      <c r="M72" s="55"/>
      <c r="N72" s="55"/>
      <c r="O72" s="63">
        <f t="shared" si="1"/>
        <v>8.5</v>
      </c>
      <c r="P72" s="63">
        <f t="shared" si="1"/>
        <v>0</v>
      </c>
      <c r="Q72" s="63">
        <f>I72-E72</f>
        <v>8.5</v>
      </c>
      <c r="R72" s="56">
        <f>Q72</f>
        <v>8.5</v>
      </c>
    </row>
    <row r="73" spans="1:18" s="8" customFormat="1" ht="33">
      <c r="A73" s="25">
        <v>33000000</v>
      </c>
      <c r="B73" s="23" t="s">
        <v>98</v>
      </c>
      <c r="C73" s="62">
        <f>E73</f>
        <v>2000558.9</v>
      </c>
      <c r="D73" s="62"/>
      <c r="E73" s="62">
        <f>E74</f>
        <v>2000558.9</v>
      </c>
      <c r="F73" s="62">
        <f>F74</f>
        <v>2000558.9</v>
      </c>
      <c r="G73" s="62">
        <f>I73</f>
        <v>28353972.559999999</v>
      </c>
      <c r="H73" s="62"/>
      <c r="I73" s="62">
        <f>I74</f>
        <v>28353972.559999999</v>
      </c>
      <c r="J73" s="62">
        <f>J74</f>
        <v>28353972.559999999</v>
      </c>
      <c r="K73" s="64" t="s">
        <v>110</v>
      </c>
      <c r="L73" s="55"/>
      <c r="M73" s="64" t="s">
        <v>110</v>
      </c>
      <c r="N73" s="64" t="s">
        <v>110</v>
      </c>
      <c r="O73" s="63">
        <f t="shared" si="1"/>
        <v>26353413.66</v>
      </c>
      <c r="P73" s="63">
        <f t="shared" si="1"/>
        <v>0</v>
      </c>
      <c r="Q73" s="63">
        <f t="shared" si="1"/>
        <v>26353413.66</v>
      </c>
      <c r="R73" s="63">
        <f t="shared" si="1"/>
        <v>26353413.66</v>
      </c>
    </row>
    <row r="74" spans="1:18" s="8" customFormat="1" ht="33">
      <c r="A74" s="25">
        <v>33010000</v>
      </c>
      <c r="B74" s="23" t="s">
        <v>99</v>
      </c>
      <c r="C74" s="62">
        <f>E74</f>
        <v>2000558.9</v>
      </c>
      <c r="D74" s="62"/>
      <c r="E74" s="62">
        <f>E75</f>
        <v>2000558.9</v>
      </c>
      <c r="F74" s="62">
        <f>F75</f>
        <v>2000558.9</v>
      </c>
      <c r="G74" s="62">
        <f>I74</f>
        <v>28353972.559999999</v>
      </c>
      <c r="H74" s="62"/>
      <c r="I74" s="62">
        <f>I75</f>
        <v>28353972.559999999</v>
      </c>
      <c r="J74" s="62">
        <f>J75</f>
        <v>28353972.559999999</v>
      </c>
      <c r="K74" s="64" t="s">
        <v>110</v>
      </c>
      <c r="L74" s="55"/>
      <c r="M74" s="64" t="s">
        <v>110</v>
      </c>
      <c r="N74" s="64" t="s">
        <v>110</v>
      </c>
      <c r="O74" s="63">
        <f t="shared" si="1"/>
        <v>26353413.66</v>
      </c>
      <c r="P74" s="63">
        <f t="shared" si="1"/>
        <v>0</v>
      </c>
      <c r="Q74" s="63">
        <f t="shared" si="1"/>
        <v>26353413.66</v>
      </c>
      <c r="R74" s="63">
        <f t="shared" si="1"/>
        <v>26353413.66</v>
      </c>
    </row>
    <row r="75" spans="1:18" s="8" customFormat="1" ht="47.25">
      <c r="A75" s="26">
        <v>33010000</v>
      </c>
      <c r="B75" s="27" t="s">
        <v>100</v>
      </c>
      <c r="C75" s="63">
        <f t="shared" si="17"/>
        <v>2000558.9</v>
      </c>
      <c r="D75" s="63"/>
      <c r="E75" s="63">
        <v>2000558.9</v>
      </c>
      <c r="F75" s="63">
        <f>E75</f>
        <v>2000558.9</v>
      </c>
      <c r="G75" s="63">
        <f t="shared" si="15"/>
        <v>28353972.559999999</v>
      </c>
      <c r="H75" s="63">
        <v>0</v>
      </c>
      <c r="I75" s="63">
        <v>28353972.559999999</v>
      </c>
      <c r="J75" s="63">
        <f>I75</f>
        <v>28353972.559999999</v>
      </c>
      <c r="K75" s="64" t="s">
        <v>110</v>
      </c>
      <c r="L75" s="55"/>
      <c r="M75" s="64" t="s">
        <v>110</v>
      </c>
      <c r="N75" s="64" t="s">
        <v>110</v>
      </c>
      <c r="O75" s="63">
        <f t="shared" si="1"/>
        <v>26353413.66</v>
      </c>
      <c r="P75" s="63"/>
      <c r="Q75" s="63">
        <f>I75-E75</f>
        <v>26353413.66</v>
      </c>
      <c r="R75" s="56">
        <f>J75-F75</f>
        <v>26353413.66</v>
      </c>
    </row>
    <row r="76" spans="1:18" s="21" customFormat="1" ht="16.5">
      <c r="A76" s="23">
        <v>50000000</v>
      </c>
      <c r="B76" s="28" t="s">
        <v>13</v>
      </c>
      <c r="C76" s="62">
        <f t="shared" si="17"/>
        <v>0</v>
      </c>
      <c r="D76" s="62"/>
      <c r="E76" s="62">
        <f>E78</f>
        <v>0</v>
      </c>
      <c r="F76" s="62"/>
      <c r="G76" s="62">
        <f t="shared" si="15"/>
        <v>0</v>
      </c>
      <c r="H76" s="62"/>
      <c r="I76" s="62">
        <f>I78</f>
        <v>0</v>
      </c>
      <c r="J76" s="62"/>
      <c r="K76" s="65" t="e">
        <f>G76/C76*100</f>
        <v>#DIV/0!</v>
      </c>
      <c r="L76" s="66"/>
      <c r="M76" s="65" t="e">
        <f>I76/E76*100</f>
        <v>#DIV/0!</v>
      </c>
      <c r="N76" s="66"/>
      <c r="O76" s="62">
        <f t="shared" si="1"/>
        <v>0</v>
      </c>
      <c r="P76" s="62"/>
      <c r="Q76" s="62">
        <f>I76-E76</f>
        <v>0</v>
      </c>
      <c r="R76" s="54"/>
    </row>
    <row r="77" spans="1:18" s="21" customFormat="1" ht="16.5">
      <c r="A77" s="23">
        <v>50100000</v>
      </c>
      <c r="B77" s="23" t="s">
        <v>28</v>
      </c>
      <c r="C77" s="62">
        <f>E77</f>
        <v>0</v>
      </c>
      <c r="D77" s="62"/>
      <c r="E77" s="62">
        <f>E78</f>
        <v>0</v>
      </c>
      <c r="F77" s="62"/>
      <c r="G77" s="62">
        <f>I77</f>
        <v>0</v>
      </c>
      <c r="H77" s="62"/>
      <c r="I77" s="62">
        <f>I78</f>
        <v>0</v>
      </c>
      <c r="J77" s="62"/>
      <c r="K77" s="65" t="e">
        <f>G77/C77*100</f>
        <v>#DIV/0!</v>
      </c>
      <c r="L77" s="66"/>
      <c r="M77" s="65" t="e">
        <f>I77/E77*100</f>
        <v>#DIV/0!</v>
      </c>
      <c r="N77" s="66"/>
      <c r="O77" s="62">
        <f t="shared" si="1"/>
        <v>0</v>
      </c>
      <c r="P77" s="62"/>
      <c r="Q77" s="62">
        <f>I77-E77</f>
        <v>0</v>
      </c>
      <c r="R77" s="54"/>
    </row>
    <row r="78" spans="1:18" s="8" customFormat="1" ht="36" customHeight="1">
      <c r="A78" s="26">
        <v>50110000</v>
      </c>
      <c r="B78" s="27" t="s">
        <v>101</v>
      </c>
      <c r="C78" s="63">
        <f t="shared" ref="C78:C83" si="20">D78+E78</f>
        <v>0</v>
      </c>
      <c r="D78" s="63"/>
      <c r="E78" s="63">
        <v>0</v>
      </c>
      <c r="F78" s="63"/>
      <c r="G78" s="63">
        <f t="shared" ref="G78:G83" si="21">H78+I78</f>
        <v>0</v>
      </c>
      <c r="H78" s="63"/>
      <c r="I78" s="63">
        <v>0</v>
      </c>
      <c r="J78" s="63"/>
      <c r="K78" s="67" t="e">
        <f>G78/C78*100</f>
        <v>#DIV/0!</v>
      </c>
      <c r="L78" s="68"/>
      <c r="M78" s="67" t="e">
        <f>I78/E78*100</f>
        <v>#DIV/0!</v>
      </c>
      <c r="N78" s="68"/>
      <c r="O78" s="63">
        <f t="shared" si="1"/>
        <v>0</v>
      </c>
      <c r="P78" s="63"/>
      <c r="Q78" s="63">
        <f>I78-E78</f>
        <v>0</v>
      </c>
      <c r="R78" s="56"/>
    </row>
    <row r="79" spans="1:18" s="8" customFormat="1" ht="33">
      <c r="A79" s="25"/>
      <c r="B79" s="24" t="s">
        <v>3</v>
      </c>
      <c r="C79" s="62">
        <f t="shared" si="20"/>
        <v>286514658.28999996</v>
      </c>
      <c r="D79" s="62">
        <f>D10+D43+D68</f>
        <v>269484159.31999999</v>
      </c>
      <c r="E79" s="62">
        <f>E10+E43+E68+E76</f>
        <v>17030498.969999999</v>
      </c>
      <c r="F79" s="62">
        <f>F10+F43+F68</f>
        <v>3493374.4299999997</v>
      </c>
      <c r="G79" s="62">
        <f t="shared" si="21"/>
        <v>353608960.07999998</v>
      </c>
      <c r="H79" s="62">
        <f>H10+H43+H68</f>
        <v>311603098.76999998</v>
      </c>
      <c r="I79" s="62">
        <f>I10+I43+I68+I76</f>
        <v>42005861.310000002</v>
      </c>
      <c r="J79" s="62">
        <f>J10+J43+J68+J76</f>
        <v>29309144.509999998</v>
      </c>
      <c r="K79" s="66">
        <f t="shared" si="0"/>
        <v>123.41740635206509</v>
      </c>
      <c r="L79" s="66">
        <f t="shared" si="0"/>
        <v>115.62946763040929</v>
      </c>
      <c r="M79" s="66">
        <f>I79/E79*100</f>
        <v>246.65079622150384</v>
      </c>
      <c r="N79" s="64" t="s">
        <v>111</v>
      </c>
      <c r="O79" s="62">
        <f t="shared" si="1"/>
        <v>67094301.790000021</v>
      </c>
      <c r="P79" s="62">
        <f t="shared" si="1"/>
        <v>42118939.449999988</v>
      </c>
      <c r="Q79" s="62">
        <f>I79-E79</f>
        <v>24975362.340000004</v>
      </c>
      <c r="R79" s="54">
        <f>J79-F79</f>
        <v>25815770.079999998</v>
      </c>
    </row>
    <row r="80" spans="1:18" s="8" customFormat="1" ht="16.5">
      <c r="A80" s="23">
        <v>40000000</v>
      </c>
      <c r="B80" s="28" t="s">
        <v>14</v>
      </c>
      <c r="C80" s="62">
        <f t="shared" si="20"/>
        <v>148775345.44999999</v>
      </c>
      <c r="D80" s="62">
        <f>D81</f>
        <v>147523622.81</v>
      </c>
      <c r="E80" s="62">
        <f t="shared" ref="E80:F80" si="22">E81</f>
        <v>1251722.6399999999</v>
      </c>
      <c r="F80" s="62">
        <f t="shared" si="22"/>
        <v>1251722.6399999999</v>
      </c>
      <c r="G80" s="62">
        <f t="shared" si="21"/>
        <v>144957941.00999999</v>
      </c>
      <c r="H80" s="62">
        <f>H81</f>
        <v>144137303.32999998</v>
      </c>
      <c r="I80" s="62">
        <f>I81</f>
        <v>820637.68</v>
      </c>
      <c r="J80" s="62">
        <f t="shared" ref="J80" si="23">J81</f>
        <v>820637.68</v>
      </c>
      <c r="K80" s="66">
        <f t="shared" si="0"/>
        <v>97.434114887481186</v>
      </c>
      <c r="L80" s="66">
        <f t="shared" si="0"/>
        <v>97.704557808777949</v>
      </c>
      <c r="M80" s="66">
        <f t="shared" ref="M80:M101" si="24">I80/E80*100</f>
        <v>65.560664461577531</v>
      </c>
      <c r="N80" s="66">
        <f t="shared" ref="N80:N101" si="25">J80/F80*100</f>
        <v>65.560664461577531</v>
      </c>
      <c r="O80" s="62">
        <f t="shared" si="1"/>
        <v>-3817404.4399999976</v>
      </c>
      <c r="P80" s="62">
        <f t="shared" si="1"/>
        <v>-3386319.4800000191</v>
      </c>
      <c r="Q80" s="62">
        <f t="shared" ref="Q80:Q93" si="26">I80-E80</f>
        <v>-431084.95999999985</v>
      </c>
      <c r="R80" s="54">
        <f t="shared" ref="R80:R93" si="27">J80-F80</f>
        <v>-431084.95999999985</v>
      </c>
    </row>
    <row r="81" spans="1:22" s="8" customFormat="1" ht="16.5">
      <c r="A81" s="25">
        <v>41000000</v>
      </c>
      <c r="B81" s="23" t="s">
        <v>4</v>
      </c>
      <c r="C81" s="62">
        <f t="shared" si="20"/>
        <v>148775345.44999999</v>
      </c>
      <c r="D81" s="62">
        <f>D82+D87+D89</f>
        <v>147523622.81</v>
      </c>
      <c r="E81" s="62">
        <f>E82+E87+E89</f>
        <v>1251722.6399999999</v>
      </c>
      <c r="F81" s="62">
        <f>E81</f>
        <v>1251722.6399999999</v>
      </c>
      <c r="G81" s="62">
        <f t="shared" si="21"/>
        <v>144957941.00999999</v>
      </c>
      <c r="H81" s="62">
        <f>H82+H87+H89</f>
        <v>144137303.32999998</v>
      </c>
      <c r="I81" s="62">
        <f>I82+I87+I89</f>
        <v>820637.68</v>
      </c>
      <c r="J81" s="62">
        <f>I81</f>
        <v>820637.68</v>
      </c>
      <c r="K81" s="66">
        <f t="shared" si="0"/>
        <v>97.434114887481186</v>
      </c>
      <c r="L81" s="66">
        <f t="shared" si="0"/>
        <v>97.704557808777949</v>
      </c>
      <c r="M81" s="66">
        <f t="shared" si="24"/>
        <v>65.560664461577531</v>
      </c>
      <c r="N81" s="66">
        <f t="shared" si="25"/>
        <v>65.560664461577531</v>
      </c>
      <c r="O81" s="62">
        <f t="shared" si="1"/>
        <v>-3817404.4399999976</v>
      </c>
      <c r="P81" s="62">
        <f t="shared" si="1"/>
        <v>-3386319.4800000191</v>
      </c>
      <c r="Q81" s="62">
        <f t="shared" si="26"/>
        <v>-431084.95999999985</v>
      </c>
      <c r="R81" s="54">
        <f t="shared" si="27"/>
        <v>-431084.95999999985</v>
      </c>
    </row>
    <row r="82" spans="1:22" s="8" customFormat="1" ht="34.5" customHeight="1">
      <c r="A82" s="52">
        <v>41300000</v>
      </c>
      <c r="B82" s="50" t="s">
        <v>105</v>
      </c>
      <c r="C82" s="62">
        <f t="shared" si="20"/>
        <v>83033800</v>
      </c>
      <c r="D82" s="62">
        <f>SUM(D83:D86)</f>
        <v>83033800</v>
      </c>
      <c r="E82" s="62">
        <f>SUM(E83:E86)</f>
        <v>0</v>
      </c>
      <c r="F82" s="62">
        <f>E82</f>
        <v>0</v>
      </c>
      <c r="G82" s="62">
        <f t="shared" si="21"/>
        <v>88280900</v>
      </c>
      <c r="H82" s="62">
        <f>SUM(H83:H86)</f>
        <v>88280900</v>
      </c>
      <c r="I82" s="62">
        <f>SUM(I83:I86)</f>
        <v>0</v>
      </c>
      <c r="J82" s="62">
        <f>SUM(J83:J86)</f>
        <v>0</v>
      </c>
      <c r="K82" s="66">
        <f t="shared" si="0"/>
        <v>106.31923385416542</v>
      </c>
      <c r="L82" s="66">
        <f t="shared" si="0"/>
        <v>106.31923385416542</v>
      </c>
      <c r="M82" s="66"/>
      <c r="N82" s="66"/>
      <c r="O82" s="62">
        <f t="shared" si="1"/>
        <v>5247100</v>
      </c>
      <c r="P82" s="62">
        <f t="shared" si="1"/>
        <v>5247100</v>
      </c>
      <c r="Q82" s="62">
        <f t="shared" si="26"/>
        <v>0</v>
      </c>
      <c r="R82" s="54">
        <f t="shared" si="27"/>
        <v>0</v>
      </c>
    </row>
    <row r="83" spans="1:22" s="8" customFormat="1" ht="24.75" customHeight="1">
      <c r="A83" s="26">
        <v>41030400</v>
      </c>
      <c r="B83" s="27" t="s">
        <v>55</v>
      </c>
      <c r="C83" s="63">
        <f t="shared" si="20"/>
        <v>0</v>
      </c>
      <c r="D83" s="63"/>
      <c r="E83" s="63"/>
      <c r="F83" s="63"/>
      <c r="G83" s="63">
        <f t="shared" si="21"/>
        <v>0</v>
      </c>
      <c r="H83" s="63">
        <v>0</v>
      </c>
      <c r="I83" s="63"/>
      <c r="J83" s="63"/>
      <c r="K83" s="68"/>
      <c r="L83" s="68"/>
      <c r="M83" s="66"/>
      <c r="N83" s="66"/>
      <c r="O83" s="63">
        <f>G83-C83</f>
        <v>0</v>
      </c>
      <c r="P83" s="63"/>
      <c r="Q83" s="62">
        <f t="shared" si="26"/>
        <v>0</v>
      </c>
      <c r="R83" s="54">
        <f t="shared" si="27"/>
        <v>0</v>
      </c>
    </row>
    <row r="84" spans="1:22" s="8" customFormat="1" ht="28.5" customHeight="1">
      <c r="A84" s="29">
        <v>41033900</v>
      </c>
      <c r="B84" s="27" t="s">
        <v>53</v>
      </c>
      <c r="C84" s="63">
        <f>D84</f>
        <v>49014300</v>
      </c>
      <c r="D84" s="63">
        <v>49014300</v>
      </c>
      <c r="E84" s="63"/>
      <c r="F84" s="63"/>
      <c r="G84" s="63">
        <f>H84</f>
        <v>61173600</v>
      </c>
      <c r="H84" s="63">
        <v>61173600</v>
      </c>
      <c r="I84" s="63"/>
      <c r="J84" s="63"/>
      <c r="K84" s="68">
        <f t="shared" ref="K84:L89" si="28">G84/C84*100</f>
        <v>124.80765817322698</v>
      </c>
      <c r="L84" s="68">
        <f t="shared" si="28"/>
        <v>124.80765817322698</v>
      </c>
      <c r="M84" s="66"/>
      <c r="N84" s="66"/>
      <c r="O84" s="63">
        <f t="shared" ref="O84:P89" si="29">G84-C84</f>
        <v>12159300</v>
      </c>
      <c r="P84" s="63">
        <f t="shared" si="29"/>
        <v>12159300</v>
      </c>
      <c r="Q84" s="63">
        <f t="shared" si="26"/>
        <v>0</v>
      </c>
      <c r="R84" s="56">
        <f t="shared" si="27"/>
        <v>0</v>
      </c>
      <c r="S84" s="22"/>
      <c r="T84" s="22"/>
      <c r="U84" s="22"/>
      <c r="V84" s="22"/>
    </row>
    <row r="85" spans="1:22" s="8" customFormat="1" ht="28.5" customHeight="1">
      <c r="A85" s="29">
        <v>41034200</v>
      </c>
      <c r="B85" s="27" t="s">
        <v>65</v>
      </c>
      <c r="C85" s="63">
        <f>D85</f>
        <v>34019500</v>
      </c>
      <c r="D85" s="63">
        <v>34019500</v>
      </c>
      <c r="E85" s="63"/>
      <c r="F85" s="63"/>
      <c r="G85" s="63">
        <f>H85</f>
        <v>26547300</v>
      </c>
      <c r="H85" s="63">
        <v>26547300</v>
      </c>
      <c r="I85" s="63"/>
      <c r="J85" s="63"/>
      <c r="K85" s="68">
        <f t="shared" si="28"/>
        <v>78.035538441188152</v>
      </c>
      <c r="L85" s="68">
        <f t="shared" si="28"/>
        <v>78.035538441188152</v>
      </c>
      <c r="M85" s="66"/>
      <c r="N85" s="66"/>
      <c r="O85" s="63">
        <f t="shared" si="29"/>
        <v>-7472200</v>
      </c>
      <c r="P85" s="63">
        <f t="shared" si="29"/>
        <v>-7472200</v>
      </c>
      <c r="Q85" s="63">
        <f t="shared" si="26"/>
        <v>0</v>
      </c>
      <c r="R85" s="56">
        <f t="shared" si="27"/>
        <v>0</v>
      </c>
      <c r="S85" s="22"/>
      <c r="T85" s="22"/>
      <c r="U85" s="22"/>
      <c r="V85" s="22"/>
    </row>
    <row r="86" spans="1:22" s="8" customFormat="1" ht="37.5" customHeight="1">
      <c r="A86" s="29">
        <v>41034500</v>
      </c>
      <c r="B86" s="27" t="s">
        <v>81</v>
      </c>
      <c r="C86" s="63">
        <f t="shared" ref="C86:C92" si="30">D86+E86</f>
        <v>0</v>
      </c>
      <c r="D86" s="63">
        <v>0</v>
      </c>
      <c r="E86" s="63"/>
      <c r="F86" s="63"/>
      <c r="G86" s="63">
        <f>H86</f>
        <v>560000</v>
      </c>
      <c r="H86" s="63">
        <v>560000</v>
      </c>
      <c r="I86" s="63"/>
      <c r="J86" s="63"/>
      <c r="K86" s="68"/>
      <c r="L86" s="68"/>
      <c r="M86" s="66"/>
      <c r="N86" s="66"/>
      <c r="O86" s="63">
        <f t="shared" si="29"/>
        <v>560000</v>
      </c>
      <c r="P86" s="63">
        <f t="shared" si="29"/>
        <v>560000</v>
      </c>
      <c r="Q86" s="63">
        <f t="shared" si="26"/>
        <v>0</v>
      </c>
      <c r="R86" s="56">
        <f t="shared" si="27"/>
        <v>0</v>
      </c>
      <c r="S86" s="22"/>
      <c r="T86" s="22"/>
      <c r="U86" s="22"/>
      <c r="V86" s="22"/>
    </row>
    <row r="87" spans="1:22" s="8" customFormat="1" ht="37.5" customHeight="1">
      <c r="A87" s="49">
        <v>41040000</v>
      </c>
      <c r="B87" s="50" t="s">
        <v>104</v>
      </c>
      <c r="C87" s="63">
        <f t="shared" si="30"/>
        <v>131020</v>
      </c>
      <c r="D87" s="63">
        <f>D88</f>
        <v>131020</v>
      </c>
      <c r="E87" s="63"/>
      <c r="F87" s="63"/>
      <c r="G87" s="63">
        <f>H87+I87</f>
        <v>0</v>
      </c>
      <c r="H87" s="63">
        <f>H88</f>
        <v>0</v>
      </c>
      <c r="I87" s="63"/>
      <c r="J87" s="63"/>
      <c r="K87" s="68">
        <f t="shared" si="28"/>
        <v>0</v>
      </c>
      <c r="L87" s="68">
        <f t="shared" si="28"/>
        <v>0</v>
      </c>
      <c r="M87" s="66"/>
      <c r="N87" s="66"/>
      <c r="O87" s="63">
        <f t="shared" si="29"/>
        <v>-131020</v>
      </c>
      <c r="P87" s="63">
        <f t="shared" si="29"/>
        <v>-131020</v>
      </c>
      <c r="Q87" s="63">
        <f t="shared" si="26"/>
        <v>0</v>
      </c>
      <c r="R87" s="56">
        <f t="shared" si="27"/>
        <v>0</v>
      </c>
      <c r="S87" s="22"/>
      <c r="T87" s="22"/>
      <c r="U87" s="22"/>
      <c r="V87" s="22"/>
    </row>
    <row r="88" spans="1:22" s="8" customFormat="1" ht="37.5" customHeight="1">
      <c r="A88" s="51">
        <v>41040201</v>
      </c>
      <c r="B88" s="47" t="s">
        <v>103</v>
      </c>
      <c r="C88" s="63">
        <f t="shared" si="30"/>
        <v>131020</v>
      </c>
      <c r="D88" s="63">
        <v>131020</v>
      </c>
      <c r="E88" s="63"/>
      <c r="F88" s="63"/>
      <c r="G88" s="63">
        <f>H88</f>
        <v>0</v>
      </c>
      <c r="H88" s="63">
        <v>0</v>
      </c>
      <c r="I88" s="63"/>
      <c r="J88" s="63"/>
      <c r="K88" s="68">
        <f t="shared" si="28"/>
        <v>0</v>
      </c>
      <c r="L88" s="68">
        <f t="shared" si="28"/>
        <v>0</v>
      </c>
      <c r="M88" s="66"/>
      <c r="N88" s="66"/>
      <c r="O88" s="63">
        <f t="shared" si="29"/>
        <v>-131020</v>
      </c>
      <c r="P88" s="63">
        <f t="shared" si="29"/>
        <v>-131020</v>
      </c>
      <c r="Q88" s="63">
        <f t="shared" si="26"/>
        <v>0</v>
      </c>
      <c r="R88" s="56">
        <f t="shared" si="27"/>
        <v>0</v>
      </c>
      <c r="S88" s="22"/>
      <c r="T88" s="22"/>
      <c r="U88" s="22"/>
      <c r="V88" s="22"/>
    </row>
    <row r="89" spans="1:22" s="8" customFormat="1" ht="21" customHeight="1">
      <c r="A89" s="25">
        <v>41050000</v>
      </c>
      <c r="B89" s="53" t="s">
        <v>106</v>
      </c>
      <c r="C89" s="62">
        <f t="shared" si="30"/>
        <v>65610525.450000003</v>
      </c>
      <c r="D89" s="62">
        <f>D90+D91+D92+D93+D94+D95+D96+D97+D98+D99+D101+D102+D103</f>
        <v>64358802.810000002</v>
      </c>
      <c r="E89" s="62">
        <f>E90+E91+E92+E93+E94+E95+E96+E97+E98+E99+E101+E102+E103</f>
        <v>1251722.6399999999</v>
      </c>
      <c r="F89" s="62">
        <f>E89</f>
        <v>1251722.6399999999</v>
      </c>
      <c r="G89" s="62">
        <f>H89+I89</f>
        <v>56677041.009999998</v>
      </c>
      <c r="H89" s="62">
        <f>H90+H91+H92+H93+H94+H95+H96+H97+H98+H99+H101+H102+H103</f>
        <v>55856403.329999998</v>
      </c>
      <c r="I89" s="62">
        <f>I90+I91+I92+I93+I94+I95+I96+I97+I98+I99+I101+I102+I103</f>
        <v>820637.68</v>
      </c>
      <c r="J89" s="62">
        <f>I89</f>
        <v>820637.68</v>
      </c>
      <c r="K89" s="66">
        <f t="shared" si="28"/>
        <v>86.38406813734791</v>
      </c>
      <c r="L89" s="66">
        <f t="shared" si="28"/>
        <v>86.789065195788709</v>
      </c>
      <c r="M89" s="66">
        <f t="shared" si="24"/>
        <v>65.560664461577531</v>
      </c>
      <c r="N89" s="66">
        <f t="shared" si="25"/>
        <v>65.560664461577531</v>
      </c>
      <c r="O89" s="62">
        <f t="shared" si="29"/>
        <v>-8933484.4400000051</v>
      </c>
      <c r="P89" s="62">
        <f t="shared" si="29"/>
        <v>-8502399.4800000042</v>
      </c>
      <c r="Q89" s="62">
        <f t="shared" si="26"/>
        <v>-431084.95999999985</v>
      </c>
      <c r="R89" s="54">
        <f t="shared" si="27"/>
        <v>-431084.95999999985</v>
      </c>
      <c r="S89" s="22"/>
      <c r="T89" s="22"/>
      <c r="U89" s="22"/>
      <c r="V89" s="22"/>
    </row>
    <row r="90" spans="1:22" s="8" customFormat="1" ht="168" customHeight="1">
      <c r="A90" s="27">
        <v>41050100</v>
      </c>
      <c r="B90" s="47" t="s">
        <v>102</v>
      </c>
      <c r="C90" s="63">
        <f t="shared" si="30"/>
        <v>26304505.77</v>
      </c>
      <c r="D90" s="69">
        <v>26304505.77</v>
      </c>
      <c r="E90" s="69"/>
      <c r="F90" s="69"/>
      <c r="G90" s="63">
        <f>H90+I90</f>
        <v>18731677.010000002</v>
      </c>
      <c r="H90" s="69">
        <v>18731677.010000002</v>
      </c>
      <c r="I90" s="69"/>
      <c r="J90" s="69"/>
      <c r="K90" s="68">
        <f t="shared" si="0"/>
        <v>71.210906503186507</v>
      </c>
      <c r="L90" s="68">
        <f t="shared" si="0"/>
        <v>71.210906503186507</v>
      </c>
      <c r="M90" s="66"/>
      <c r="N90" s="66"/>
      <c r="O90" s="63">
        <f t="shared" si="1"/>
        <v>-7572828.7599999979</v>
      </c>
      <c r="P90" s="63">
        <f t="shared" si="1"/>
        <v>-7572828.7599999979</v>
      </c>
      <c r="Q90" s="63">
        <f t="shared" si="26"/>
        <v>0</v>
      </c>
      <c r="R90" s="56">
        <f t="shared" si="27"/>
        <v>0</v>
      </c>
    </row>
    <row r="91" spans="1:22" s="8" customFormat="1" ht="51.75" customHeight="1">
      <c r="A91" s="34">
        <v>41050200</v>
      </c>
      <c r="B91" s="48" t="s">
        <v>68</v>
      </c>
      <c r="C91" s="63">
        <f t="shared" si="30"/>
        <v>169621.1</v>
      </c>
      <c r="D91" s="63">
        <v>169621.1</v>
      </c>
      <c r="E91" s="63"/>
      <c r="F91" s="63"/>
      <c r="G91" s="63">
        <f t="shared" ref="G91:G96" si="31">H91+I91</f>
        <v>89327.61</v>
      </c>
      <c r="H91" s="63">
        <v>89327.61</v>
      </c>
      <c r="I91" s="63"/>
      <c r="J91" s="63"/>
      <c r="K91" s="68">
        <f t="shared" si="0"/>
        <v>52.663029540546546</v>
      </c>
      <c r="L91" s="68">
        <f t="shared" si="0"/>
        <v>52.663029540546546</v>
      </c>
      <c r="M91" s="66"/>
      <c r="N91" s="66"/>
      <c r="O91" s="63">
        <f t="shared" si="1"/>
        <v>-80293.490000000005</v>
      </c>
      <c r="P91" s="63">
        <f t="shared" si="1"/>
        <v>-80293.490000000005</v>
      </c>
      <c r="Q91" s="63">
        <f t="shared" si="26"/>
        <v>0</v>
      </c>
      <c r="R91" s="56">
        <f t="shared" si="27"/>
        <v>0</v>
      </c>
      <c r="S91" s="22"/>
      <c r="T91" s="22"/>
      <c r="U91" s="22"/>
      <c r="V91" s="22"/>
    </row>
    <row r="92" spans="1:22" s="8" customFormat="1" ht="147" customHeight="1">
      <c r="A92" s="27">
        <v>41050300</v>
      </c>
      <c r="B92" s="48" t="s">
        <v>67</v>
      </c>
      <c r="C92" s="63">
        <f t="shared" si="30"/>
        <v>34639495.939999998</v>
      </c>
      <c r="D92" s="63">
        <v>34639495.939999998</v>
      </c>
      <c r="E92" s="63"/>
      <c r="F92" s="63"/>
      <c r="G92" s="63">
        <f t="shared" si="31"/>
        <v>33550352.710000001</v>
      </c>
      <c r="H92" s="63">
        <v>33550352.710000001</v>
      </c>
      <c r="I92" s="63"/>
      <c r="J92" s="63"/>
      <c r="K92" s="68">
        <f>G92/C92*100</f>
        <v>96.85577633148435</v>
      </c>
      <c r="L92" s="68">
        <f>H92/D92*100</f>
        <v>96.85577633148435</v>
      </c>
      <c r="M92" s="66"/>
      <c r="N92" s="66"/>
      <c r="O92" s="63">
        <f>G92-C92</f>
        <v>-1089143.2299999967</v>
      </c>
      <c r="P92" s="63">
        <f>H92-D92</f>
        <v>-1089143.2299999967</v>
      </c>
      <c r="Q92" s="63">
        <f t="shared" si="26"/>
        <v>0</v>
      </c>
      <c r="R92" s="56">
        <f t="shared" si="27"/>
        <v>0</v>
      </c>
    </row>
    <row r="93" spans="1:22" s="8" customFormat="1" ht="21.75" customHeight="1">
      <c r="A93" s="27">
        <v>41051000</v>
      </c>
      <c r="B93" s="39" t="s">
        <v>83</v>
      </c>
      <c r="C93" s="63">
        <f t="shared" ref="C93:C96" si="32">D93+E93</f>
        <v>0</v>
      </c>
      <c r="D93" s="63"/>
      <c r="E93" s="63"/>
      <c r="F93" s="63"/>
      <c r="G93" s="63">
        <f t="shared" si="31"/>
        <v>332500</v>
      </c>
      <c r="H93" s="63">
        <v>332500</v>
      </c>
      <c r="I93" s="63"/>
      <c r="J93" s="63"/>
      <c r="K93" s="68"/>
      <c r="L93" s="68"/>
      <c r="M93" s="66"/>
      <c r="N93" s="66"/>
      <c r="O93" s="63"/>
      <c r="P93" s="63">
        <f t="shared" ref="O93:P96" si="33">H93-D93</f>
        <v>332500</v>
      </c>
      <c r="Q93" s="63">
        <f t="shared" si="26"/>
        <v>0</v>
      </c>
      <c r="R93" s="56">
        <f t="shared" si="27"/>
        <v>0</v>
      </c>
    </row>
    <row r="94" spans="1:22" s="8" customFormat="1" ht="33" customHeight="1">
      <c r="A94" s="27">
        <v>41051100</v>
      </c>
      <c r="B94" s="39" t="s">
        <v>73</v>
      </c>
      <c r="C94" s="63">
        <f t="shared" si="32"/>
        <v>78000</v>
      </c>
      <c r="D94" s="63">
        <v>78000</v>
      </c>
      <c r="E94" s="63"/>
      <c r="F94" s="63"/>
      <c r="G94" s="63">
        <f t="shared" si="31"/>
        <v>0</v>
      </c>
      <c r="H94" s="63">
        <v>0</v>
      </c>
      <c r="I94" s="63">
        <v>0</v>
      </c>
      <c r="J94" s="63">
        <v>0</v>
      </c>
      <c r="K94" s="68"/>
      <c r="L94" s="68"/>
      <c r="M94" s="66"/>
      <c r="N94" s="66"/>
      <c r="O94" s="63">
        <f t="shared" si="33"/>
        <v>-78000</v>
      </c>
      <c r="P94" s="63">
        <f t="shared" si="33"/>
        <v>-78000</v>
      </c>
      <c r="Q94" s="63">
        <f>I94-E94</f>
        <v>0</v>
      </c>
      <c r="R94" s="63">
        <f>J94-F94</f>
        <v>0</v>
      </c>
    </row>
    <row r="95" spans="1:22" s="8" customFormat="1" ht="36.75" customHeight="1">
      <c r="A95" s="27">
        <v>41051200</v>
      </c>
      <c r="B95" s="39" t="s">
        <v>74</v>
      </c>
      <c r="C95" s="63">
        <f t="shared" si="32"/>
        <v>24780</v>
      </c>
      <c r="D95" s="63">
        <v>24780</v>
      </c>
      <c r="E95" s="63"/>
      <c r="F95" s="63"/>
      <c r="G95" s="63">
        <f t="shared" si="31"/>
        <v>20540</v>
      </c>
      <c r="H95" s="63">
        <v>20540</v>
      </c>
      <c r="I95" s="63"/>
      <c r="J95" s="63"/>
      <c r="K95" s="68">
        <f>L95</f>
        <v>82.889426957223563</v>
      </c>
      <c r="L95" s="68">
        <f>G95/D95*100</f>
        <v>82.889426957223563</v>
      </c>
      <c r="M95" s="66"/>
      <c r="N95" s="66"/>
      <c r="O95" s="63">
        <f t="shared" si="33"/>
        <v>-4240</v>
      </c>
      <c r="P95" s="63">
        <f t="shared" si="33"/>
        <v>-4240</v>
      </c>
      <c r="Q95" s="63">
        <f t="shared" ref="Q95:Q103" si="34">I95-E95</f>
        <v>0</v>
      </c>
      <c r="R95" s="63">
        <f t="shared" ref="R95:R103" si="35">J95-F95</f>
        <v>0</v>
      </c>
    </row>
    <row r="96" spans="1:22" s="8" customFormat="1" ht="49.5" customHeight="1">
      <c r="A96" s="27">
        <v>41051400</v>
      </c>
      <c r="B96" s="39" t="s">
        <v>75</v>
      </c>
      <c r="C96" s="63">
        <f t="shared" si="32"/>
        <v>0</v>
      </c>
      <c r="D96" s="63"/>
      <c r="E96" s="63"/>
      <c r="F96" s="63"/>
      <c r="G96" s="63">
        <f t="shared" si="31"/>
        <v>8003</v>
      </c>
      <c r="H96" s="63">
        <v>8003</v>
      </c>
      <c r="I96" s="63"/>
      <c r="J96" s="63"/>
      <c r="K96" s="68"/>
      <c r="L96" s="68"/>
      <c r="M96" s="66"/>
      <c r="N96" s="66"/>
      <c r="O96" s="63">
        <f t="shared" si="33"/>
        <v>8003</v>
      </c>
      <c r="P96" s="63">
        <f t="shared" si="33"/>
        <v>8003</v>
      </c>
      <c r="Q96" s="63">
        <f t="shared" si="34"/>
        <v>0</v>
      </c>
      <c r="R96" s="63">
        <f t="shared" si="35"/>
        <v>0</v>
      </c>
    </row>
    <row r="97" spans="1:22" s="8" customFormat="1" ht="40.5" customHeight="1">
      <c r="A97" s="40">
        <v>41051500</v>
      </c>
      <c r="B97" s="39" t="s">
        <v>69</v>
      </c>
      <c r="C97" s="63">
        <f>D97</f>
        <v>838200</v>
      </c>
      <c r="D97" s="63">
        <v>838200</v>
      </c>
      <c r="E97" s="63"/>
      <c r="F97" s="63"/>
      <c r="G97" s="63">
        <f>H97</f>
        <v>1001874</v>
      </c>
      <c r="H97" s="63">
        <v>1001874</v>
      </c>
      <c r="I97" s="63"/>
      <c r="J97" s="63"/>
      <c r="K97" s="68">
        <f t="shared" ref="K97:K98" si="36">L97</f>
        <v>119.52684323550464</v>
      </c>
      <c r="L97" s="68">
        <f t="shared" ref="L97:L98" si="37">G97/D97*100</f>
        <v>119.52684323550464</v>
      </c>
      <c r="M97" s="66"/>
      <c r="N97" s="66"/>
      <c r="O97" s="63">
        <f t="shared" si="1"/>
        <v>163674</v>
      </c>
      <c r="P97" s="63">
        <f t="shared" si="1"/>
        <v>163674</v>
      </c>
      <c r="Q97" s="63">
        <f t="shared" si="34"/>
        <v>0</v>
      </c>
      <c r="R97" s="63">
        <f t="shared" si="35"/>
        <v>0</v>
      </c>
      <c r="S97" s="22"/>
      <c r="T97" s="22"/>
      <c r="U97" s="22"/>
      <c r="V97" s="22"/>
    </row>
    <row r="98" spans="1:22" s="8" customFormat="1" ht="53.25" customHeight="1">
      <c r="A98" s="40">
        <v>41051501</v>
      </c>
      <c r="B98" s="39" t="s">
        <v>72</v>
      </c>
      <c r="C98" s="63">
        <f>D98</f>
        <v>1480700</v>
      </c>
      <c r="D98" s="63">
        <v>1480700</v>
      </c>
      <c r="E98" s="63"/>
      <c r="F98" s="63"/>
      <c r="G98" s="63">
        <f>H98</f>
        <v>1621973</v>
      </c>
      <c r="H98" s="63">
        <v>1621973</v>
      </c>
      <c r="I98" s="63"/>
      <c r="J98" s="63"/>
      <c r="K98" s="68">
        <f t="shared" si="36"/>
        <v>109.54096035658809</v>
      </c>
      <c r="L98" s="68">
        <f t="shared" si="37"/>
        <v>109.54096035658809</v>
      </c>
      <c r="M98" s="66"/>
      <c r="N98" s="66"/>
      <c r="O98" s="63">
        <f t="shared" si="1"/>
        <v>141273</v>
      </c>
      <c r="P98" s="63">
        <f t="shared" si="1"/>
        <v>141273</v>
      </c>
      <c r="Q98" s="63">
        <f t="shared" si="34"/>
        <v>0</v>
      </c>
      <c r="R98" s="63">
        <f t="shared" si="35"/>
        <v>0</v>
      </c>
      <c r="S98" s="22"/>
      <c r="T98" s="22"/>
      <c r="U98" s="22"/>
      <c r="V98" s="22"/>
    </row>
    <row r="99" spans="1:22" s="8" customFormat="1" ht="49.5" customHeight="1">
      <c r="A99" s="33">
        <v>41052000</v>
      </c>
      <c r="B99" s="33" t="s">
        <v>70</v>
      </c>
      <c r="C99" s="63">
        <f>D99</f>
        <v>823500</v>
      </c>
      <c r="D99" s="63">
        <v>823500</v>
      </c>
      <c r="E99" s="63"/>
      <c r="F99" s="63"/>
      <c r="G99" s="63">
        <f>H99</f>
        <v>364200</v>
      </c>
      <c r="H99" s="63">
        <v>364200</v>
      </c>
      <c r="I99" s="63"/>
      <c r="J99" s="63"/>
      <c r="K99" s="68">
        <f>G99/C99*100</f>
        <v>44.225865209471763</v>
      </c>
      <c r="L99" s="68">
        <f>H99/D99*100</f>
        <v>44.225865209471763</v>
      </c>
      <c r="M99" s="66"/>
      <c r="N99" s="66"/>
      <c r="O99" s="63">
        <f t="shared" si="1"/>
        <v>-459300</v>
      </c>
      <c r="P99" s="63">
        <f t="shared" si="1"/>
        <v>-459300</v>
      </c>
      <c r="Q99" s="63">
        <f t="shared" si="34"/>
        <v>0</v>
      </c>
      <c r="R99" s="63">
        <f t="shared" si="35"/>
        <v>0</v>
      </c>
      <c r="S99" s="22"/>
      <c r="T99" s="22"/>
      <c r="U99" s="22"/>
      <c r="V99" s="22"/>
    </row>
    <row r="100" spans="1:22" s="8" customFormat="1" ht="24.75" hidden="1" customHeight="1">
      <c r="A100" s="29">
        <v>41034500</v>
      </c>
      <c r="B100" s="27" t="s">
        <v>62</v>
      </c>
      <c r="C100" s="63">
        <f t="shared" ref="C100" si="38">D100</f>
        <v>0</v>
      </c>
      <c r="D100" s="63"/>
      <c r="E100" s="63"/>
      <c r="F100" s="63"/>
      <c r="G100" s="63">
        <f t="shared" ref="G100" si="39">H100</f>
        <v>0</v>
      </c>
      <c r="H100" s="63">
        <v>0</v>
      </c>
      <c r="I100" s="63"/>
      <c r="J100" s="63"/>
      <c r="K100" s="68" t="e">
        <f t="shared" ref="K100:K101" si="40">G100/C100*100</f>
        <v>#DIV/0!</v>
      </c>
      <c r="L100" s="68" t="e">
        <f t="shared" ref="L100" si="41">H100/D100*100</f>
        <v>#DIV/0!</v>
      </c>
      <c r="M100" s="66" t="e">
        <f t="shared" si="24"/>
        <v>#DIV/0!</v>
      </c>
      <c r="N100" s="66" t="e">
        <f t="shared" si="25"/>
        <v>#DIV/0!</v>
      </c>
      <c r="O100" s="63">
        <f t="shared" si="1"/>
        <v>0</v>
      </c>
      <c r="P100" s="63">
        <f t="shared" si="1"/>
        <v>0</v>
      </c>
      <c r="Q100" s="63">
        <f t="shared" si="34"/>
        <v>0</v>
      </c>
      <c r="R100" s="63">
        <f t="shared" si="35"/>
        <v>0</v>
      </c>
      <c r="S100" s="22"/>
      <c r="T100" s="22"/>
      <c r="U100" s="22"/>
      <c r="V100" s="22"/>
    </row>
    <row r="101" spans="1:22" s="8" customFormat="1" ht="27" customHeight="1">
      <c r="A101" s="29">
        <v>41053400</v>
      </c>
      <c r="B101" s="27" t="s">
        <v>77</v>
      </c>
      <c r="C101" s="63">
        <f>D101+E101</f>
        <v>1251722.6399999999</v>
      </c>
      <c r="D101" s="63">
        <v>0</v>
      </c>
      <c r="E101" s="63">
        <v>1251722.6399999999</v>
      </c>
      <c r="F101" s="63">
        <f>E101</f>
        <v>1251722.6399999999</v>
      </c>
      <c r="G101" s="63">
        <f>H101+I101</f>
        <v>820637.68</v>
      </c>
      <c r="H101" s="63">
        <v>0</v>
      </c>
      <c r="I101" s="63">
        <v>820637.68</v>
      </c>
      <c r="J101" s="63">
        <f>I101</f>
        <v>820637.68</v>
      </c>
      <c r="K101" s="68">
        <f t="shared" si="40"/>
        <v>65.560664461577531</v>
      </c>
      <c r="L101" s="68"/>
      <c r="M101" s="66">
        <f t="shared" si="24"/>
        <v>65.560664461577531</v>
      </c>
      <c r="N101" s="66">
        <f t="shared" si="25"/>
        <v>65.560664461577531</v>
      </c>
      <c r="O101" s="63">
        <f t="shared" si="1"/>
        <v>-431084.95999999985</v>
      </c>
      <c r="P101" s="63">
        <f t="shared" si="1"/>
        <v>0</v>
      </c>
      <c r="Q101" s="63">
        <f t="shared" si="34"/>
        <v>-431084.95999999985</v>
      </c>
      <c r="R101" s="63">
        <f t="shared" si="35"/>
        <v>-431084.95999999985</v>
      </c>
      <c r="S101" s="22"/>
      <c r="T101" s="22"/>
      <c r="U101" s="22"/>
      <c r="V101" s="22"/>
    </row>
    <row r="102" spans="1:22" s="8" customFormat="1" ht="51" customHeight="1">
      <c r="A102" s="29">
        <v>41053500</v>
      </c>
      <c r="B102" s="27" t="s">
        <v>80</v>
      </c>
      <c r="C102" s="63"/>
      <c r="D102" s="63"/>
      <c r="E102" s="63"/>
      <c r="F102" s="63"/>
      <c r="G102" s="63">
        <f t="shared" ref="G102:G103" si="42">H102+I102</f>
        <v>0</v>
      </c>
      <c r="H102" s="63"/>
      <c r="I102" s="63">
        <v>0</v>
      </c>
      <c r="J102" s="63">
        <v>0</v>
      </c>
      <c r="K102" s="68"/>
      <c r="L102" s="68"/>
      <c r="M102" s="66"/>
      <c r="N102" s="66"/>
      <c r="O102" s="63">
        <f t="shared" si="1"/>
        <v>0</v>
      </c>
      <c r="P102" s="63">
        <f t="shared" si="1"/>
        <v>0</v>
      </c>
      <c r="Q102" s="63">
        <f t="shared" si="34"/>
        <v>0</v>
      </c>
      <c r="R102" s="63">
        <f t="shared" si="35"/>
        <v>0</v>
      </c>
      <c r="S102" s="22"/>
      <c r="T102" s="22"/>
      <c r="U102" s="22"/>
      <c r="V102" s="22"/>
    </row>
    <row r="103" spans="1:22" s="8" customFormat="1" ht="27" customHeight="1">
      <c r="A103" s="29">
        <v>41053900</v>
      </c>
      <c r="B103" s="27" t="s">
        <v>79</v>
      </c>
      <c r="C103" s="63"/>
      <c r="D103" s="63"/>
      <c r="E103" s="63"/>
      <c r="F103" s="63"/>
      <c r="G103" s="63">
        <f t="shared" si="42"/>
        <v>135956</v>
      </c>
      <c r="H103" s="63">
        <v>135956</v>
      </c>
      <c r="I103" s="63"/>
      <c r="J103" s="63"/>
      <c r="K103" s="68"/>
      <c r="L103" s="68"/>
      <c r="M103" s="66"/>
      <c r="N103" s="68"/>
      <c r="O103" s="63">
        <f t="shared" si="1"/>
        <v>135956</v>
      </c>
      <c r="P103" s="63">
        <f t="shared" si="1"/>
        <v>135956</v>
      </c>
      <c r="Q103" s="63">
        <f t="shared" si="34"/>
        <v>0</v>
      </c>
      <c r="R103" s="63">
        <f t="shared" si="35"/>
        <v>0</v>
      </c>
      <c r="S103" s="22"/>
      <c r="T103" s="22"/>
      <c r="U103" s="22"/>
      <c r="V103" s="22"/>
    </row>
    <row r="104" spans="1:22" s="8" customFormat="1" ht="20.25" customHeight="1">
      <c r="A104" s="73" t="s">
        <v>3</v>
      </c>
      <c r="B104" s="73"/>
      <c r="C104" s="62">
        <f>D104+E104</f>
        <v>435290003.74000001</v>
      </c>
      <c r="D104" s="62">
        <f>D79+D80</f>
        <v>417007782.13</v>
      </c>
      <c r="E104" s="62">
        <f>E79+E80</f>
        <v>18282221.609999999</v>
      </c>
      <c r="F104" s="62">
        <f>F79+F80</f>
        <v>4745097.0699999994</v>
      </c>
      <c r="G104" s="62">
        <f>H104+I104</f>
        <v>498566901.08999997</v>
      </c>
      <c r="H104" s="62">
        <f>H79+H80</f>
        <v>455740402.09999996</v>
      </c>
      <c r="I104" s="62">
        <f>I79+I80</f>
        <v>42826498.990000002</v>
      </c>
      <c r="J104" s="62">
        <f>J79+J80</f>
        <v>30129782.189999998</v>
      </c>
      <c r="K104" s="66">
        <f t="shared" si="0"/>
        <v>114.53672191098498</v>
      </c>
      <c r="L104" s="66">
        <f t="shared" si="0"/>
        <v>109.28822473579768</v>
      </c>
      <c r="M104" s="66">
        <f>I104/E104*100</f>
        <v>234.25215985006324</v>
      </c>
      <c r="N104" s="66">
        <f>J104/F104*100</f>
        <v>634.96661386528808</v>
      </c>
      <c r="O104" s="62">
        <f t="shared" si="1"/>
        <v>63276897.349999964</v>
      </c>
      <c r="P104" s="62">
        <f t="shared" si="1"/>
        <v>38732619.969999969</v>
      </c>
      <c r="Q104" s="62">
        <f>I104-E104</f>
        <v>24544277.380000003</v>
      </c>
      <c r="R104" s="62">
        <f>J104-F104</f>
        <v>25384685.119999997</v>
      </c>
      <c r="S104" s="22"/>
      <c r="T104" s="22"/>
      <c r="U104" s="22"/>
      <c r="V104" s="22"/>
    </row>
    <row r="105" spans="1:22" s="6" customFormat="1" ht="15.75">
      <c r="A105" s="12"/>
      <c r="B105" s="13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11"/>
      <c r="T105" s="11"/>
      <c r="U105" s="11"/>
      <c r="V105" s="11"/>
    </row>
    <row r="106" spans="1:22" s="6" customFormat="1" ht="15.75">
      <c r="A106" s="14"/>
      <c r="B106" s="16" t="s">
        <v>58</v>
      </c>
      <c r="C106" s="15"/>
      <c r="D106" s="15"/>
      <c r="E106" s="15"/>
      <c r="F106" s="15" t="s">
        <v>15</v>
      </c>
      <c r="G106" s="15"/>
      <c r="H106" s="35"/>
      <c r="I106" s="15"/>
      <c r="J106" s="15" t="s">
        <v>15</v>
      </c>
      <c r="K106" s="17" t="s">
        <v>59</v>
      </c>
      <c r="L106" s="10"/>
      <c r="M106" s="10"/>
      <c r="N106" s="10"/>
      <c r="O106" s="17"/>
      <c r="P106" s="10"/>
      <c r="Q106" s="10"/>
      <c r="R106" s="10"/>
      <c r="S106" s="10"/>
      <c r="T106" s="10"/>
      <c r="U106" s="10"/>
      <c r="V106" s="10"/>
    </row>
    <row r="107" spans="1:22" ht="15">
      <c r="A107" s="3"/>
      <c r="B107" s="3"/>
      <c r="C107" s="4"/>
      <c r="D107" s="4"/>
      <c r="E107" s="4"/>
      <c r="F107" s="4"/>
      <c r="G107" s="4"/>
      <c r="H107" s="4"/>
      <c r="I107" s="4"/>
      <c r="J107" s="4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15">
      <c r="A108" s="3"/>
      <c r="B108" s="3"/>
      <c r="C108" s="4"/>
      <c r="D108" s="4"/>
      <c r="E108" s="4"/>
      <c r="F108" s="4"/>
      <c r="G108" s="4"/>
      <c r="H108" s="4"/>
      <c r="I108" s="4"/>
      <c r="J108" s="4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15">
      <c r="A109" s="3"/>
      <c r="B109" s="3"/>
      <c r="C109" s="4"/>
      <c r="D109" s="4"/>
      <c r="E109" s="4"/>
      <c r="F109" s="4"/>
      <c r="G109" s="4"/>
      <c r="H109" s="4"/>
      <c r="I109" s="4"/>
      <c r="J109" s="4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15">
      <c r="A110" s="3"/>
      <c r="B110" s="3"/>
      <c r="C110" s="4"/>
      <c r="D110" s="4"/>
      <c r="E110" s="4"/>
      <c r="F110" s="4"/>
      <c r="G110" s="4"/>
      <c r="H110" s="4"/>
      <c r="I110" s="4"/>
      <c r="J110" s="4"/>
    </row>
    <row r="111" spans="1:22" ht="15">
      <c r="A111" s="3"/>
      <c r="B111" s="3"/>
      <c r="C111" s="4"/>
      <c r="D111" s="4"/>
      <c r="E111" s="4"/>
      <c r="F111" s="4"/>
      <c r="G111" s="4"/>
      <c r="H111" s="4"/>
      <c r="I111" s="4"/>
      <c r="J111" s="4"/>
    </row>
    <row r="112" spans="1:22" ht="15">
      <c r="A112" s="3"/>
      <c r="B112" s="3"/>
      <c r="C112" s="4"/>
      <c r="D112" s="4"/>
      <c r="E112" s="4"/>
      <c r="F112" s="4"/>
      <c r="G112" s="4"/>
      <c r="H112" s="4"/>
      <c r="I112" s="4"/>
      <c r="J112" s="4"/>
    </row>
    <row r="113" spans="1:10" ht="15">
      <c r="A113" s="3"/>
      <c r="B113" s="3"/>
      <c r="C113" s="4"/>
      <c r="D113" s="4"/>
      <c r="E113" s="4"/>
      <c r="F113" s="4"/>
      <c r="G113" s="4"/>
      <c r="H113" s="4"/>
      <c r="I113" s="4"/>
      <c r="J113" s="4"/>
    </row>
    <row r="114" spans="1:10" ht="15">
      <c r="A114" s="3"/>
      <c r="B114" s="3"/>
      <c r="C114" s="4"/>
      <c r="D114" s="4"/>
      <c r="E114" s="4"/>
      <c r="F114" s="4"/>
      <c r="G114" s="4"/>
      <c r="H114" s="4"/>
      <c r="I114" s="4"/>
      <c r="J114" s="4"/>
    </row>
    <row r="115" spans="1:10" ht="15">
      <c r="A115" s="3"/>
      <c r="B115" s="3"/>
      <c r="C115" s="4"/>
      <c r="D115" s="4"/>
      <c r="E115" s="4"/>
      <c r="F115" s="4"/>
      <c r="G115" s="4"/>
      <c r="H115" s="4"/>
      <c r="I115" s="4"/>
      <c r="J115" s="4"/>
    </row>
    <row r="116" spans="1:10" ht="15">
      <c r="A116" s="3"/>
      <c r="B116" s="3"/>
      <c r="C116" s="4"/>
      <c r="D116" s="4"/>
      <c r="E116" s="4"/>
      <c r="F116" s="4"/>
      <c r="G116" s="4"/>
      <c r="H116" s="4"/>
      <c r="I116" s="4"/>
      <c r="J116" s="4"/>
    </row>
    <row r="117" spans="1:10" ht="15">
      <c r="A117" s="3"/>
      <c r="B117" s="3"/>
      <c r="C117" s="4"/>
      <c r="D117" s="4"/>
      <c r="E117" s="4"/>
      <c r="F117" s="4"/>
      <c r="G117" s="4"/>
      <c r="H117" s="4"/>
      <c r="I117" s="4"/>
      <c r="J117" s="4"/>
    </row>
    <row r="118" spans="1:10" ht="15">
      <c r="A118" s="3"/>
      <c r="B118" s="3"/>
      <c r="C118" s="4"/>
      <c r="D118" s="4"/>
      <c r="E118" s="4"/>
      <c r="F118" s="4"/>
      <c r="G118" s="4"/>
      <c r="H118" s="4"/>
      <c r="I118" s="4"/>
      <c r="J118" s="4"/>
    </row>
    <row r="119" spans="1:10" ht="15">
      <c r="A119" s="3"/>
      <c r="B119" s="3"/>
      <c r="C119" s="4"/>
      <c r="D119" s="4"/>
      <c r="E119" s="4"/>
      <c r="F119" s="4"/>
      <c r="G119" s="4"/>
      <c r="H119" s="4"/>
      <c r="I119" s="4"/>
      <c r="J119" s="4"/>
    </row>
    <row r="120" spans="1:10" ht="15">
      <c r="A120" s="3"/>
      <c r="B120" s="3"/>
      <c r="C120" s="4"/>
      <c r="D120" s="4"/>
      <c r="E120" s="4"/>
      <c r="F120" s="4"/>
      <c r="G120" s="4"/>
      <c r="H120" s="4"/>
      <c r="I120" s="4"/>
      <c r="J120" s="4"/>
    </row>
    <row r="121" spans="1:10" ht="15">
      <c r="A121" s="3"/>
      <c r="B121" s="3"/>
      <c r="C121" s="4"/>
      <c r="D121" s="4"/>
      <c r="E121" s="4"/>
      <c r="F121" s="4"/>
      <c r="G121" s="4"/>
      <c r="H121" s="4"/>
      <c r="I121" s="4"/>
      <c r="J121" s="4"/>
    </row>
    <row r="122" spans="1:10" ht="15">
      <c r="A122" s="3"/>
      <c r="B122" s="3"/>
      <c r="C122" s="4"/>
      <c r="D122" s="4"/>
      <c r="E122" s="4"/>
      <c r="F122" s="4"/>
      <c r="G122" s="4"/>
      <c r="H122" s="4"/>
      <c r="I122" s="4"/>
      <c r="J122" s="4"/>
    </row>
  </sheetData>
  <mergeCells count="28"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  <mergeCell ref="L5:N5"/>
    <mergeCell ref="O5:O8"/>
    <mergeCell ref="P5:R5"/>
    <mergeCell ref="H6:H8"/>
    <mergeCell ref="A104:B104"/>
    <mergeCell ref="M6:N6"/>
    <mergeCell ref="P6:P8"/>
    <mergeCell ref="D6:D8"/>
    <mergeCell ref="Q7:Q8"/>
    <mergeCell ref="E6:F6"/>
    <mergeCell ref="I6:J6"/>
    <mergeCell ref="L6:L8"/>
  </mergeCells>
  <pageMargins left="0.19685039370078741" right="0.2" top="0.19685039370078741" bottom="0.15748031496062992" header="0.19685039370078741" footer="0.15748031496062992"/>
  <pageSetup paperSize="9" scale="42" fitToHeight="4" orientation="landscape" horizontalDpi="120" verticalDpi="144" r:id="rId1"/>
  <headerFooter alignWithMargins="0"/>
  <rowBreaks count="1" manualBreakCount="1">
    <brk id="57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рік</vt:lpstr>
      <vt:lpstr>рік!Заголовки_для_печати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2019-07-15T05:30:15Z</cp:lastPrinted>
  <dcterms:created xsi:type="dcterms:W3CDTF">2005-07-06T12:29:33Z</dcterms:created>
  <dcterms:modified xsi:type="dcterms:W3CDTF">2019-07-15T05:30:32Z</dcterms:modified>
</cp:coreProperties>
</file>