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3970" windowHeight="9736" firstSheet="1" activeTab="1"/>
  </bookViews>
  <sheets>
    <sheet name="Лист1" sheetId="13" state="hidden" r:id="rId1"/>
    <sheet name="вересень" sheetId="26" r:id="rId2"/>
  </sheets>
  <definedNames>
    <definedName name="_xlnm.Print_Titles" localSheetId="1">вересень!$8:$9</definedName>
    <definedName name="_xlnm.Print_Area" localSheetId="1">вересень!$A$1:$K$114</definedName>
  </definedNames>
  <calcPr calcId="144525"/>
</workbook>
</file>

<file path=xl/calcChain.xml><?xml version="1.0" encoding="utf-8"?>
<calcChain xmlns="http://schemas.openxmlformats.org/spreadsheetml/2006/main">
  <c r="J41" i="26" l="1"/>
  <c r="I41" i="26"/>
  <c r="I36" i="26" l="1"/>
  <c r="J27" i="26"/>
  <c r="J22" i="26" s="1"/>
  <c r="I27" i="26"/>
  <c r="I22" i="26" s="1"/>
  <c r="J94" i="26"/>
  <c r="I94" i="26"/>
  <c r="J78" i="26"/>
  <c r="I78" i="26"/>
  <c r="J72" i="26"/>
  <c r="I72" i="26"/>
  <c r="J110" i="26"/>
  <c r="J108" i="26" s="1"/>
  <c r="I110" i="26"/>
  <c r="I108" i="26" s="1"/>
  <c r="J54" i="26" l="1"/>
  <c r="I54" i="26"/>
  <c r="J39" i="26"/>
  <c r="I39" i="26"/>
  <c r="I15" i="26" l="1"/>
  <c r="I12" i="26" l="1"/>
  <c r="L13" i="26"/>
  <c r="J100" i="26"/>
  <c r="J98" i="26" s="1"/>
  <c r="J53" i="26" s="1"/>
  <c r="I100" i="26"/>
  <c r="I98" i="26" s="1"/>
  <c r="I53" i="26" s="1"/>
  <c r="J107" i="26" l="1"/>
  <c r="I107" i="26"/>
  <c r="J15" i="26" l="1"/>
  <c r="J105" i="26"/>
  <c r="J104" i="26" s="1"/>
  <c r="J103" i="26" s="1"/>
  <c r="I104" i="26"/>
  <c r="I103" i="26" s="1"/>
  <c r="J38" i="26"/>
  <c r="I38" i="26"/>
  <c r="J14" i="26" l="1"/>
  <c r="I14" i="26"/>
  <c r="J12" i="26" l="1"/>
  <c r="J21" i="26"/>
  <c r="I52" i="26" l="1"/>
  <c r="J52" i="26"/>
  <c r="I21" i="26" l="1"/>
  <c r="J11" i="26"/>
  <c r="I11" i="26"/>
  <c r="I112" i="26" s="1"/>
  <c r="J50" i="26"/>
  <c r="J49" i="26" s="1"/>
  <c r="I50" i="26"/>
  <c r="I49" i="26" s="1"/>
  <c r="J112" i="26" l="1"/>
  <c r="J115" i="26" s="1"/>
</calcChain>
</file>

<file path=xl/sharedStrings.xml><?xml version="1.0" encoding="utf-8"?>
<sst xmlns="http://schemas.openxmlformats.org/spreadsheetml/2006/main" count="305" uniqueCount="186">
  <si>
    <t>О.П.Лисиця</t>
  </si>
  <si>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</si>
  <si>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</si>
  <si>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</si>
  <si>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</si>
  <si>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Одеської області</t>
  </si>
  <si>
    <t>грн.</t>
  </si>
  <si>
    <t>Чорноморської міської ради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</si>
  <si>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</si>
  <si>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</si>
  <si>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</si>
  <si>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</si>
  <si>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</si>
  <si>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</si>
  <si>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</si>
  <si>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</si>
  <si>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</si>
  <si>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9.1</t>
  </si>
  <si>
    <t>Секретар міської ради</t>
  </si>
  <si>
    <t>0180</t>
  </si>
  <si>
    <t>0133</t>
  </si>
  <si>
    <t>0600000</t>
  </si>
  <si>
    <t>Відділ освіти Чорноморської  міської ради Одеської області</t>
  </si>
  <si>
    <t>0610000</t>
  </si>
  <si>
    <t>0611010</t>
  </si>
  <si>
    <t>1010</t>
  </si>
  <si>
    <t>0910</t>
  </si>
  <si>
    <t>Надання дошкільної освіти</t>
  </si>
  <si>
    <t>0611020</t>
  </si>
  <si>
    <t>1020</t>
  </si>
  <si>
    <t>0921</t>
  </si>
  <si>
    <t>3700000</t>
  </si>
  <si>
    <t>3710000</t>
  </si>
  <si>
    <t>3710180</t>
  </si>
  <si>
    <t>Інша діяльність у сфері державного управління</t>
  </si>
  <si>
    <t>Фінансове  управління Чорноморської міської ради Одеської області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</si>
  <si>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</si>
  <si>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0210000</t>
  </si>
  <si>
    <t>0150</t>
  </si>
  <si>
    <t>0111</t>
  </si>
  <si>
    <t>Виконавчий комітет Чорноморської міської ради Одеської області</t>
  </si>
  <si>
    <t>0200000</t>
  </si>
  <si>
    <t>0210150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</si>
  <si>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</si>
  <si>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Протипожежні заходи</t>
  </si>
  <si>
    <t>2020-2020</t>
  </si>
  <si>
    <t>0611090</t>
  </si>
  <si>
    <t>1090</t>
  </si>
  <si>
    <t>0960</t>
  </si>
  <si>
    <t>Надання позашкільної освіти закладами позашкільної освіти, заходи із позашкільної роботи з дітьми</t>
  </si>
  <si>
    <t>0700000</t>
  </si>
  <si>
    <t>0710000</t>
  </si>
  <si>
    <t>Відділ охорони здоров'я Чорноморської міської ради Одеської області</t>
  </si>
  <si>
    <t>0712010</t>
  </si>
  <si>
    <t>2010</t>
  </si>
  <si>
    <t>0731</t>
  </si>
  <si>
    <t>Багатопрофільна стаціонарна медична допомога населенню</t>
  </si>
  <si>
    <t>0800000</t>
  </si>
  <si>
    <t>0810000</t>
  </si>
  <si>
    <t>Управління соціальної політики Чорноморської міської ради Одеської області</t>
  </si>
  <si>
    <t>0810160</t>
  </si>
  <si>
    <t>0160</t>
  </si>
  <si>
    <t>Керівництво і управління у відповідній сфері у містах (місті Києві), селищах, селах, об'єднаних територіальних громадах</t>
  </si>
  <si>
    <t>1200000</t>
  </si>
  <si>
    <t>1210000</t>
  </si>
  <si>
    <t>Відділ комунального господарства та благоустрою Чорноморської міської ради Одеської області</t>
  </si>
  <si>
    <t>1216011</t>
  </si>
  <si>
    <t>6011</t>
  </si>
  <si>
    <t>0610</t>
  </si>
  <si>
    <t>Експлуатація та технічне обслуговування житлового фонду</t>
  </si>
  <si>
    <t>1216017</t>
  </si>
  <si>
    <t>6017</t>
  </si>
  <si>
    <t>0620</t>
  </si>
  <si>
    <t>Інша діяльність, пов'язана з експлуатацією об'єктів житлово - комунального господарства</t>
  </si>
  <si>
    <t>Капітальні видатки разом, в т.ч.:</t>
  </si>
  <si>
    <t>1216030</t>
  </si>
  <si>
    <t>6030</t>
  </si>
  <si>
    <t>Організація благоустрою  населених пунктів</t>
  </si>
  <si>
    <t>ДНЗ № 11 (капремонт 2-х альтанок і 2-х ігрових майданчиків)</t>
  </si>
  <si>
    <t>2019-2020</t>
  </si>
  <si>
    <t>Капітальний ремонт в ЗОШ № 6 (переобладнання окремих приміщень школи під нові кабінети для початкових класів Нової української школи)</t>
  </si>
  <si>
    <t>Капітальний ремонт в ЗОШ № 6 (капремонт доріжки для маломобільних груп населення і сходів ганку головного входу з улаштуванням пандусу)</t>
  </si>
  <si>
    <t>Капітальні видатки</t>
  </si>
  <si>
    <t>1216013</t>
  </si>
  <si>
    <t>6013</t>
  </si>
  <si>
    <t>Забезпечення діяльності водопровідно-каналізаційного господарства</t>
  </si>
  <si>
    <t>0490</t>
  </si>
  <si>
    <t>1500000</t>
  </si>
  <si>
    <t>1510000</t>
  </si>
  <si>
    <t>Управління  капітального будівництва Чорноморської міської ради Одеської області</t>
  </si>
  <si>
    <t>1517370</t>
  </si>
  <si>
    <t>7370</t>
  </si>
  <si>
    <t>Реалізація інших заходів щодо соціально-економічного розвитку територій</t>
  </si>
  <si>
    <t>Капітальний ремонт палацу спорту "Юність" за адресою: Одеська обл., м.Чорноморськ, пр-т Миру, 20</t>
  </si>
  <si>
    <t>Капітальний ремонт фасаду житлового будинку за адресою: м.Чорноморськ, вул.Парусна, 3</t>
  </si>
  <si>
    <t>Капітальний ремонт мереж електропостачання житлового будинку за адресою: м.Чорноморськ, вул.Данченка, 3В</t>
  </si>
  <si>
    <t>Капітальний ремонт мереж електропостачання житлового будинку за адресою: м.Чорноморськ, вул.Паркова, 16</t>
  </si>
  <si>
    <t>Капітальний ремонт дороги по вул.1 Травня з облаштуванням кругового руху (світлофор біля ж/к "Кольоровий бульвар")</t>
  </si>
  <si>
    <t>Відновлення елементів благоустрою - капітальний ремонт Приморського парку в м.Чорноморськ Одеської області</t>
  </si>
  <si>
    <t>Виготовлення проєктно - кошторисної документації капітальних ремонтів (ДНЗ №№ 2, 5, 10, 12)</t>
  </si>
  <si>
    <t>Виготовлення проєктно - кошторисної документації капітальних ремонтів (ЗОШ №№ 1, 2, 3, 6, 7, Малодолинська ЗОШ)</t>
  </si>
  <si>
    <t>Проєктування та улаштування світлофорного об'єкту (Т-образне перехрестя вул.Е.Савінова та вул.Космонавтів в с.Малодолинське м.Чорноморська на ділянці дороги Одеса - Чорноморськ, М-27)</t>
  </si>
  <si>
    <t>до рішення</t>
  </si>
  <si>
    <t xml:space="preserve">Зміни до переліку об'єктів, видатки на які у 2020 році будуть проводитись за рахунок коштів бюджету розвитку (без урахування видатків на здійснення заходів із будівництва, реконструкції і реставрації об'єктів виробничої, комунікаційної та соціальної інфраструктури за об'єктами) </t>
  </si>
  <si>
    <t>0611030</t>
  </si>
  <si>
    <t>1030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</si>
  <si>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</si>
  <si>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</si>
  <si>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0712152</t>
  </si>
  <si>
    <t>2152</t>
  </si>
  <si>
    <t>0763</t>
  </si>
  <si>
    <t>Інші програми та заходи у сфері охорони здоров’я</t>
  </si>
  <si>
    <t>зокрема:</t>
  </si>
  <si>
    <t>Додаток  5</t>
  </si>
  <si>
    <t>Нерозподілені видатки за рахунок доходів бюджету міста Чорноморська</t>
  </si>
  <si>
    <t>0216030</t>
  </si>
  <si>
    <t>1216015</t>
  </si>
  <si>
    <t>6015</t>
  </si>
  <si>
    <t>Забезпечення надійної та безперебійної експлуатації ліфтів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</si>
  <si>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</si>
  <si>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</si>
  <si>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</si>
  <si>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</si>
  <si>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Монтаж додаткових силових ліній електропроводки і переоснащення розподільних пристроїв (силових щитів)</t>
  </si>
  <si>
    <t>0710160</t>
  </si>
  <si>
    <t>0712100</t>
  </si>
  <si>
    <t>2100</t>
  </si>
  <si>
    <t>0722</t>
  </si>
  <si>
    <t>Cтоматологічна допомога населенню</t>
  </si>
  <si>
    <t>1217640</t>
  </si>
  <si>
    <t>7640</t>
  </si>
  <si>
    <t>Заходи з енергозбереження</t>
  </si>
  <si>
    <t>0470</t>
  </si>
  <si>
    <t>Капітальний ремонт (заміна вікон) у під'їздах та міжповерхових клітинах багатоповерхових будинків за адресами: м.Чорноморськ, пр-т Миру, 8; вул.Торгова, 1; вул.Шевченка, 5А, 11</t>
  </si>
  <si>
    <t>Капітальний ремонт (заміна вікон) у під'їздах та міжповерхових клітинах багатоповерхових будинків за адресами: м.Чорноморськ, пр-т Миру, 10, 25, 27</t>
  </si>
  <si>
    <t>Капітальний ремонт внутрішньоквартального проїзду по вул.1 Травня, 15-А</t>
  </si>
  <si>
    <t>Капітальний ремонт мереж холодного водопостачання житлового будинку за адресою: м.Чорноморськ, пр-т Миру, 18-А</t>
  </si>
  <si>
    <t>Капітальний ремонт мереж холодного водопостачання житлового будинку за адресою: м.Чорноморськ, вул.Данченка, 21</t>
  </si>
  <si>
    <t>3710160</t>
  </si>
  <si>
    <t>Капітальний ремонт багатоповерхового житлового будинку за адресою: м.Чорноморськ, вул.Олександрійська, 18</t>
  </si>
  <si>
    <t>Капітальний ремонт багатоповерхового житлового будинку за адресою: м.Чорноморськ, вул.Олександрійська, 11</t>
  </si>
  <si>
    <t>Реконструкція системи лікувального газопостачання інфекційного відділення Комунального некомерційного підприємства "Чорноморська лікарня" Чорноморської міської ради Одеської області за адресою: Одеська область, м. Чорноморськ, вул. Віталія Шума, 4</t>
  </si>
  <si>
    <t xml:space="preserve">Виготовлення проєктно - кошторисної документація на відділення екстренної (невідкладної) медичної допомоги КНП "Чорноморська лікарня" </t>
  </si>
  <si>
    <t>Капітальний ремонт (відновлення вхідних груп) багатоповерхового житлового будинку за адресою м.Чорноморськ, вул.Паркова, 6</t>
  </si>
  <si>
    <t>Капітальний ремонт (відновлення вхідних груп) багатоповерхового житлового будинку за адресою м.Чорноморськ, вул.Паркова, 14</t>
  </si>
  <si>
    <t>Капітальний ремонт (відновлення вхідних груп) багатоповерхового житлового будинку за адресою м.Чорноморськ, вул.Паркова, 22</t>
  </si>
  <si>
    <t>Капітальний ремонт (відновлення вхідних груп) багатоповерхового житлового будинку за адресою м.Чорноморськ, вул.Данченка, 3б</t>
  </si>
  <si>
    <t>Капітальний ремонт (відновлення вхідних груп) багатоповерхового житлового будинку за адресою м.Чорноморськ, вул.Парусна, 10</t>
  </si>
  <si>
    <t>Капітальний ремонт (відновлення вхідних груп) багатоповерхового житлового будинку за адресою м.Чорноморськ, вул.1 Травня, 13 (3 під'їзд)</t>
  </si>
  <si>
    <t>Відновлення елементів благоустрою - капітальний ремонт дитячого майданчику за адресою: Одеська область, м.Чорноморськ, пр-т Миру, 28</t>
  </si>
  <si>
    <t>Відновлення елементів благоустрою - капітальний ремонт внутришньоквартальних проїздів у 13мкрн</t>
  </si>
  <si>
    <t>Відновлення елементів благоустрою - капітальний ремонт тротуару за адресою: Одеська область, сел.Олександрівка, вул.Центральна</t>
  </si>
  <si>
    <t>Відновлення елементів благоустрою - капітальний ремонт проїжджої частини вул.Вчительської в с.Малодолинське</t>
  </si>
  <si>
    <t>Нерозподілений резерв</t>
  </si>
  <si>
    <t>Капітальний ремонт інженерних мереж та відновлення пішохідної зони на міському пляжі м.Чорноморськ</t>
  </si>
  <si>
    <t>Капітальний ремонт дорожнього полотна по вул.Ювілейна, с.Малодолинське</t>
  </si>
  <si>
    <t>Капітальний ремонт мереж центрального опалення житлового будинку за адресою: м.Чорноморськ, пр-т Миру, 18-А</t>
  </si>
  <si>
    <t>Капітальний ремонт мереж холодного водопостачання та каналізації житлового будинку за адресою: м.Чорноморськ, Даченка, 21</t>
  </si>
  <si>
    <t>Капітальний ремонт багатоповерхового житлового будинку за адресою: м.Чорноморськ, вул.Олександрійська, 19</t>
  </si>
  <si>
    <t>Капітальний ремонт внутрішньоквартального  проїзду по вул. В. Шума, 13</t>
  </si>
  <si>
    <t>Капітальний ремонт (заміна вікон) у під'їздах та міжповерхових клітинах багатоповерхових будинків за адресами: м.Чорноморськ, пр-т Миру, 10, 23, 25, 27</t>
  </si>
  <si>
    <t>Капітальний ремонт (заміна вікон) у під'їздах та міжповерхових клітинах багатоповерхових будинків за адресами: м.Чорноморськ, пр-т Миру, 4, 6, 8; вул.Торгова, 1; вул.Шевченка, 5А, 11</t>
  </si>
  <si>
    <t>Капітальний ремонт благоустрою прибудинкових територій за адресою: м. Чорноморськ, пр. Миру, 25, 27</t>
  </si>
  <si>
    <t>Олександрівська селищна адміністрація Чорноморської міської ради Одеської області</t>
  </si>
  <si>
    <t>Капітальний ремонт благоустрою - улаштування тротуару по вул. Д. Горбунова, сел. Олександрівка,                                                             м. Чорноморськ</t>
  </si>
  <si>
    <t>Малодолинська сільська адміністраціяЧорноморської міської ради Одеської області</t>
  </si>
  <si>
    <t>Капітальний ремонт благоустрою -  улаштування автобусних зупинок  в                                                                      с. Малодолинське, м. Чорноморськ</t>
  </si>
  <si>
    <t>Капітальний ремонт зовнішнього освітлення на території сел. Олександрівка,                                           м. Чорноморськ</t>
  </si>
  <si>
    <t>Капітальний ремонт дороги по пров. Зелений,(на ділянці від вул. Центральна до пров. Західного), сел. Олександрівка,                                               м. Чорноморськ</t>
  </si>
  <si>
    <t>зокрема</t>
  </si>
  <si>
    <t>Технічне переоснащення низковольтних розподільчих силових щитів та монтажу додаткових силових ліній електропроводки в поліклініці № 1 та дитячій поліклініці (блок А, блок Б) Комунального некомерційного підприємства "Чорноморська лікарня" Чорноморської міської ради Одеської області за адресою: м. Чорноморськ, вул. 1-го Травня,1, літ "А" (капітальний ремонт)</t>
  </si>
  <si>
    <t xml:space="preserve">Капітальний ремонт житлового фонду, всього - </t>
  </si>
  <si>
    <t>Проєктні роботи, експертиза проєкту, виконання будівельних робіт  по винесенню мереж водовідведення, які приймають стоки від житлового будинку ОСББ "НОМЕР СІМ" (вул.Лазурна, 2) з приватної території ТОВ "Іллічівськміськбуд"</t>
  </si>
  <si>
    <r>
      <t>Капітальний ремонт насосної станції та створення резервуару води</t>
    </r>
    <r>
      <rPr>
        <sz val="14"/>
        <color rgb="FF000000"/>
        <rFont val="Times New Roman"/>
        <family val="1"/>
        <charset val="204"/>
      </rPr>
      <t xml:space="preserve"> для вирішення проблем водопостачання стаціонару КНП "Чорноморська лікарня" Чорноморської міської ради за адресою: м. Чорноморськ, вул. В. Шума, 4</t>
    </r>
  </si>
  <si>
    <t>Капітальний ремонт ліфтів</t>
  </si>
  <si>
    <t>Встановлення пожежних гідрантів на території Чорноморської міської ради Одеської області</t>
  </si>
  <si>
    <t>Проектування та улаштування  світлофорного об'єкту з кнопкою визову для пішоходів в с. Бурлача Балка, вул. Північна</t>
  </si>
  <si>
    <t>Капітальні видатки разом</t>
  </si>
  <si>
    <t>Капітальний ремонт внутрішньоквартальних проїздів по м. Чорноморську</t>
  </si>
  <si>
    <t>в т.ч. за об'єктами:</t>
  </si>
  <si>
    <t xml:space="preserve">Капітальні видатки, всього - </t>
  </si>
  <si>
    <r>
      <t>Ремонт та придбання обладнання для їдалень (харчоблоків) закладів загальної середньої освіти</t>
    </r>
    <r>
      <rPr>
        <b/>
        <i/>
        <sz val="14"/>
        <rFont val="Times New Roman"/>
        <family val="1"/>
        <charset val="204"/>
      </rPr>
      <t xml:space="preserve"> (за рахунок Субвенції з місцевого бюджету за рахунок залишку коштів освітньої субвенції, що утворився на початок бюджетного періоду)</t>
    </r>
  </si>
  <si>
    <r>
      <t xml:space="preserve">Ремонт та придбання обладнання для їдалень (харчоблоків) закладів загальної середньої освіти  </t>
    </r>
    <r>
      <rPr>
        <b/>
        <i/>
        <sz val="14"/>
        <rFont val="Times New Roman"/>
        <family val="1"/>
        <charset val="204"/>
      </rPr>
      <t>(співфінансування)</t>
    </r>
  </si>
  <si>
    <r>
      <t xml:space="preserve">Капітальний ремонт приміщення харчоблоку з заміною обладнання для Чорноморської загальноосвітньої школи І-ІІІ ступенів № 7, просп.Миру, 43-а, м.Чорноморськ </t>
    </r>
    <r>
      <rPr>
        <b/>
        <i/>
        <sz val="14"/>
        <rFont val="Times New Roman"/>
        <family val="1"/>
        <charset val="204"/>
      </rPr>
      <t>(за рахунок субвенції з державного бюджету місцевим бюджетам на здійснення заходів щодо соціально-економічного розвитку окремих територій)</t>
    </r>
  </si>
  <si>
    <t>Капітальний ремонт доріг на міському кладовищіКП "Молодіжне-2"</t>
  </si>
  <si>
    <t>від 04.09.2020р. № 591 -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</si>
</sst>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_-* #,##0.00_₴_-;\-* #,##0.00_₴_-;_-* &quot;-&quot;??_₴_-;_-@_-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3"/>
      <color indexed="12"/>
      <name val="Times New Roman"/>
      <family val="1"/>
    </font>
    <font>
      <sz val="12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theme="5" tint="-0.249977111117893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5" fillId="0" borderId="0"/>
    <xf numFmtId="0" fontId="6" fillId="0" borderId="0"/>
    <xf numFmtId="0" fontId="1" fillId="0" borderId="0"/>
    <xf numFmtId="0" fontId="21" fillId="0" borderId="0"/>
    <xf numFmtId="165" fontId="6" fillId="0" borderId="0" applyFont="0" applyFill="0" applyBorder="0" applyAlignment="0" applyProtection="0"/>
  </cellStyleXfs>
  <cellXfs count="126">
    <xf numFmtId="0" fontId="0" fillId="0" borderId="0" xfId="0"/>
    <xf numFmtId="49" fontId="3" fillId="2" borderId="1" xfId="0" applyNumberFormat="1" applyFont="1" applyFill="1" applyBorder="1" applyAlignment="1">
      <alignment horizontal="center"/>
    </xf>
    <xf numFmtId="4" fontId="3" fillId="2" borderId="0" xfId="0" applyNumberFormat="1" applyFont="1" applyFill="1"/>
    <xf numFmtId="0" fontId="3" fillId="2" borderId="0" xfId="0" applyFont="1" applyFill="1"/>
    <xf numFmtId="0" fontId="2" fillId="2" borderId="1" xfId="0" applyFont="1" applyFill="1" applyBorder="1" applyAlignment="1"/>
    <xf numFmtId="0" fontId="4" fillId="2" borderId="0" xfId="0" applyFont="1" applyFill="1"/>
    <xf numFmtId="0" fontId="3" fillId="2" borderId="0" xfId="0" applyFont="1" applyFill="1" applyBorder="1"/>
    <xf numFmtId="49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wrapText="1"/>
    </xf>
    <xf numFmtId="3" fontId="3" fillId="2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/>
    <xf numFmtId="0" fontId="3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7" fillId="2" borderId="0" xfId="0" applyFont="1" applyFill="1" applyAlignment="1"/>
    <xf numFmtId="0" fontId="7" fillId="2" borderId="0" xfId="0" applyFont="1" applyFill="1" applyAlignment="1">
      <alignment horizontal="left" vertical="center"/>
    </xf>
    <xf numFmtId="0" fontId="3" fillId="2" borderId="1" xfId="0" applyFont="1" applyFill="1" applyBorder="1"/>
    <xf numFmtId="0" fontId="3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2" fillId="0" borderId="0" xfId="0" applyFont="1" applyAlignment="1"/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2" borderId="1" xfId="7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2" applyFont="1" applyFill="1" applyBorder="1" applyAlignment="1">
      <alignment wrapText="1"/>
    </xf>
    <xf numFmtId="3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3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7" applyFont="1" applyFill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center"/>
    </xf>
    <xf numFmtId="0" fontId="14" fillId="2" borderId="1" xfId="7" applyFont="1" applyFill="1" applyBorder="1" applyAlignment="1">
      <alignment horizontal="left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0" xfId="0" applyFont="1" applyFill="1"/>
    <xf numFmtId="3" fontId="14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wrapText="1"/>
    </xf>
    <xf numFmtId="164" fontId="2" fillId="2" borderId="1" xfId="6" applyNumberFormat="1" applyFont="1" applyFill="1" applyBorder="1" applyAlignment="1">
      <alignment horizontal="center" vertical="center" wrapText="1"/>
    </xf>
    <xf numFmtId="164" fontId="3" fillId="2" borderId="1" xfId="6" applyNumberFormat="1" applyFont="1" applyFill="1" applyBorder="1" applyAlignment="1">
      <alignment horizontal="center" vertical="center" wrapText="1"/>
    </xf>
    <xf numFmtId="164" fontId="14" fillId="2" borderId="1" xfId="6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wrapText="1"/>
    </xf>
    <xf numFmtId="0" fontId="14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wrapText="1"/>
    </xf>
    <xf numFmtId="3" fontId="3" fillId="2" borderId="0" xfId="0" applyNumberFormat="1" applyFont="1" applyFill="1"/>
    <xf numFmtId="4" fontId="16" fillId="2" borderId="0" xfId="0" applyNumberFormat="1" applyFont="1" applyFill="1"/>
    <xf numFmtId="0" fontId="12" fillId="2" borderId="0" xfId="0" applyFont="1" applyFill="1" applyAlignment="1"/>
    <xf numFmtId="0" fontId="9" fillId="0" borderId="0" xfId="0" applyFont="1" applyAlignment="1">
      <alignment horizontal="right"/>
    </xf>
    <xf numFmtId="3" fontId="14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left" wrapText="1"/>
    </xf>
    <xf numFmtId="0" fontId="14" fillId="2" borderId="1" xfId="7" applyFont="1" applyFill="1" applyBorder="1" applyAlignment="1">
      <alignment wrapText="1"/>
    </xf>
    <xf numFmtId="4" fontId="3" fillId="2" borderId="0" xfId="0" applyNumberFormat="1" applyFont="1" applyFill="1" applyBorder="1" applyAlignment="1">
      <alignment horizontal="center"/>
    </xf>
    <xf numFmtId="4" fontId="2" fillId="2" borderId="0" xfId="0" applyNumberFormat="1" applyFont="1" applyFill="1"/>
    <xf numFmtId="0" fontId="17" fillId="0" borderId="1" xfId="0" applyFont="1" applyBorder="1" applyAlignment="1">
      <alignment wrapText="1"/>
    </xf>
    <xf numFmtId="4" fontId="18" fillId="2" borderId="1" xfId="0" applyNumberFormat="1" applyFont="1" applyFill="1" applyBorder="1" applyAlignment="1">
      <alignment wrapText="1"/>
    </xf>
    <xf numFmtId="0" fontId="14" fillId="3" borderId="0" xfId="0" applyFont="1" applyFill="1"/>
    <xf numFmtId="0" fontId="14" fillId="2" borderId="1" xfId="5" applyFont="1" applyFill="1" applyBorder="1" applyAlignment="1">
      <alignment wrapText="1"/>
    </xf>
    <xf numFmtId="0" fontId="19" fillId="0" borderId="1" xfId="0" applyFont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2" fillId="2" borderId="1" xfId="2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left" vertical="center" wrapText="1"/>
    </xf>
    <xf numFmtId="0" fontId="3" fillId="4" borderId="0" xfId="0" applyFont="1" applyFill="1"/>
    <xf numFmtId="0" fontId="9" fillId="4" borderId="0" xfId="0" applyFont="1" applyFill="1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wrapText="1"/>
    </xf>
    <xf numFmtId="4" fontId="2" fillId="4" borderId="1" xfId="0" applyNumberFormat="1" applyFont="1" applyFill="1" applyBorder="1" applyAlignment="1">
      <alignment horizontal="center"/>
    </xf>
    <xf numFmtId="4" fontId="3" fillId="4" borderId="0" xfId="0" applyNumberFormat="1" applyFont="1" applyFill="1" applyBorder="1" applyAlignment="1">
      <alignment horizontal="center"/>
    </xf>
    <xf numFmtId="4" fontId="3" fillId="4" borderId="0" xfId="0" applyNumberFormat="1" applyFont="1" applyFill="1"/>
    <xf numFmtId="4" fontId="2" fillId="4" borderId="0" xfId="0" applyNumberFormat="1" applyFont="1" applyFill="1"/>
    <xf numFmtId="4" fontId="16" fillId="4" borderId="0" xfId="0" applyNumberFormat="1" applyFont="1" applyFill="1"/>
    <xf numFmtId="49" fontId="3" fillId="2" borderId="1" xfId="8" applyNumberFormat="1" applyFont="1" applyFill="1" applyBorder="1" applyAlignment="1">
      <alignment horizontal="center"/>
    </xf>
    <xf numFmtId="0" fontId="3" fillId="2" borderId="1" xfId="8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0" fontId="22" fillId="2" borderId="1" xfId="0" applyFont="1" applyFill="1" applyBorder="1" applyAlignment="1">
      <alignment wrapText="1"/>
    </xf>
    <xf numFmtId="49" fontId="14" fillId="2" borderId="1" xfId="8" applyNumberFormat="1" applyFont="1" applyFill="1" applyBorder="1" applyAlignment="1">
      <alignment horizontal="center"/>
    </xf>
    <xf numFmtId="0" fontId="23" fillId="2" borderId="1" xfId="0" applyFont="1" applyFill="1" applyBorder="1" applyAlignment="1">
      <alignment wrapText="1"/>
    </xf>
    <xf numFmtId="0" fontId="14" fillId="2" borderId="1" xfId="8" applyFont="1" applyFill="1" applyBorder="1" applyAlignment="1">
      <alignment wrapText="1"/>
    </xf>
    <xf numFmtId="49" fontId="9" fillId="2" borderId="1" xfId="8" applyNumberFormat="1" applyFont="1" applyFill="1" applyBorder="1" applyAlignment="1">
      <alignment horizontal="center"/>
    </xf>
    <xf numFmtId="0" fontId="9" fillId="2" borderId="1" xfId="7" applyFont="1" applyFill="1" applyBorder="1" applyAlignment="1">
      <alignment wrapText="1"/>
    </xf>
    <xf numFmtId="3" fontId="2" fillId="4" borderId="1" xfId="0" applyNumberFormat="1" applyFont="1" applyFill="1" applyBorder="1" applyAlignment="1">
      <alignment horizontal="center" wrapText="1"/>
    </xf>
    <xf numFmtId="3" fontId="14" fillId="2" borderId="1" xfId="0" applyNumberFormat="1" applyFont="1" applyFill="1" applyBorder="1" applyAlignment="1">
      <alignment horizontal="center" wrapText="1"/>
    </xf>
    <xf numFmtId="3" fontId="14" fillId="4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2" fillId="4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3" fillId="4" borderId="1" xfId="0" applyNumberFormat="1" applyFont="1" applyFill="1" applyBorder="1" applyAlignment="1">
      <alignment horizontal="center" wrapText="1"/>
    </xf>
    <xf numFmtId="4" fontId="14" fillId="2" borderId="1" xfId="0" applyNumberFormat="1" applyFont="1" applyFill="1" applyBorder="1" applyAlignment="1">
      <alignment horizontal="center"/>
    </xf>
    <xf numFmtId="4" fontId="14" fillId="4" borderId="1" xfId="0" applyNumberFormat="1" applyFont="1" applyFill="1" applyBorder="1" applyAlignment="1">
      <alignment horizontal="center"/>
    </xf>
    <xf numFmtId="3" fontId="14" fillId="4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3" fontId="3" fillId="4" borderId="1" xfId="0" applyNumberFormat="1" applyFont="1" applyFill="1" applyBorder="1" applyAlignment="1">
      <alignment horizontal="center"/>
    </xf>
    <xf numFmtId="4" fontId="14" fillId="2" borderId="1" xfId="0" applyNumberFormat="1" applyFont="1" applyFill="1" applyBorder="1" applyAlignment="1">
      <alignment horizontal="center" wrapText="1"/>
    </xf>
    <xf numFmtId="4" fontId="14" fillId="4" borderId="1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/>
    </xf>
    <xf numFmtId="0" fontId="2" fillId="2" borderId="1" xfId="7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0" borderId="1" xfId="0" applyBorder="1"/>
  </cellXfs>
  <cellStyles count="11">
    <cellStyle name="Обычный" xfId="0" builtinId="0"/>
    <cellStyle name="Обычный 2" xfId="1"/>
    <cellStyle name="Обычный 3" xfId="2"/>
    <cellStyle name="Обычный 3 2" xfId="9"/>
    <cellStyle name="Обычный 4" xfId="3"/>
    <cellStyle name="Обычный 5" xfId="4"/>
    <cellStyle name="Обычный 6" xfId="5"/>
    <cellStyle name="Обычный 7" xfId="8"/>
    <cellStyle name="Обычный_дод 3" xfId="7"/>
    <cellStyle name="Обычный_дод№8_1" xfId="6"/>
    <cellStyle name="Финансовый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5"/>
  <sheetData/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3"/>
  <sheetViews>
    <sheetView tabSelected="1" view="pageBreakPreview" zoomScale="60" zoomScaleNormal="75" workbookViewId="0">
      <pane ySplit="10" topLeftCell="A104" activePane="bottomLeft" state="frozen"/>
      <selection pane="bottomLeft" activeCell="I115" sqref="I115"/>
    </sheetView>
  </sheetViews>
  <sheetFormatPr defaultColWidth="9.1796875" defaultRowHeight="17.75" x14ac:dyDescent="0.35"/>
  <cols>
    <col min="1" max="1" width="17.1796875" style="26" customWidth="1"/>
    <col min="2" max="2" width="14.81640625" style="3" customWidth="1"/>
    <col min="3" max="3" width="16.54296875" style="3" customWidth="1"/>
    <col min="4" max="4" width="50" style="3" customWidth="1"/>
    <col min="5" max="5" width="55.54296875" style="14" customWidth="1"/>
    <col min="6" max="7" width="13.54296875" style="14" customWidth="1"/>
    <col min="8" max="8" width="20.81640625" style="3" customWidth="1"/>
    <col min="9" max="9" width="18" style="3" customWidth="1"/>
    <col min="10" max="10" width="0.1796875" style="78" hidden="1" customWidth="1"/>
    <col min="11" max="11" width="19.453125" style="3" customWidth="1"/>
    <col min="12" max="12" width="24" style="3" customWidth="1"/>
    <col min="13" max="13" width="18.453125" style="3" bestFit="1" customWidth="1"/>
    <col min="14" max="14" width="16.81640625" style="3" bestFit="1" customWidth="1"/>
    <col min="15" max="15" width="15.54296875" style="3" bestFit="1" customWidth="1"/>
    <col min="16" max="16384" width="9.1796875" style="3"/>
  </cols>
  <sheetData>
    <row r="1" spans="1:12" x14ac:dyDescent="0.35">
      <c r="I1" s="23" t="s">
        <v>113</v>
      </c>
    </row>
    <row r="2" spans="1:12" x14ac:dyDescent="0.35">
      <c r="I2" s="20" t="s">
        <v>102</v>
      </c>
    </row>
    <row r="3" spans="1:12" x14ac:dyDescent="0.35">
      <c r="A3" s="15"/>
      <c r="D3" s="26"/>
      <c r="H3" s="23"/>
      <c r="I3" s="20" t="s">
        <v>7</v>
      </c>
      <c r="K3" s="63"/>
    </row>
    <row r="4" spans="1:12" x14ac:dyDescent="0.35">
      <c r="A4" s="15"/>
      <c r="D4" s="26"/>
      <c r="H4" s="20"/>
      <c r="I4" s="20" t="s">
        <v>5</v>
      </c>
      <c r="K4" s="63"/>
    </row>
    <row r="5" spans="1:12" x14ac:dyDescent="0.35">
      <c r="A5" s="15"/>
      <c r="D5" s="26"/>
      <c r="H5" s="20"/>
      <c r="I5" s="21" t="s">
        <v>185</v>
      </c>
      <c r="K5" s="63"/>
    </row>
    <row r="6" spans="1:12" s="5" customFormat="1" ht="59.25" customHeight="1" x14ac:dyDescent="0.4">
      <c r="A6" s="122" t="s">
        <v>103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</row>
    <row r="7" spans="1:12" s="5" customFormat="1" ht="20.45" x14ac:dyDescent="0.4">
      <c r="A7" s="16"/>
      <c r="D7" s="17"/>
      <c r="E7" s="18"/>
      <c r="F7" s="22"/>
      <c r="G7" s="22"/>
      <c r="H7" s="17"/>
      <c r="I7" s="17"/>
      <c r="J7" s="79" t="s">
        <v>6</v>
      </c>
      <c r="K7" s="17"/>
    </row>
    <row r="8" spans="1:12" ht="18.8" customHeight="1" x14ac:dyDescent="0.35">
      <c r="A8" s="123" t="s">
        <v>8</v>
      </c>
      <c r="B8" s="123" t="s">
        <v>9</v>
      </c>
      <c r="C8" s="123" t="s">
        <v>4</v>
      </c>
      <c r="D8" s="121" t="s">
        <v>10</v>
      </c>
      <c r="E8" s="121" t="s">
        <v>11</v>
      </c>
      <c r="F8" s="121" t="s">
        <v>12</v>
      </c>
      <c r="G8" s="121" t="s">
        <v>13</v>
      </c>
      <c r="H8" s="121" t="s">
        <v>14</v>
      </c>
      <c r="I8" s="121" t="s">
        <v>15</v>
      </c>
      <c r="J8" s="80" t="s">
        <v>3</v>
      </c>
      <c r="K8" s="121" t="s">
        <v>16</v>
      </c>
    </row>
    <row r="9" spans="1:12" ht="200.3" customHeight="1" x14ac:dyDescent="0.35">
      <c r="A9" s="124"/>
      <c r="B9" s="125"/>
      <c r="C9" s="125"/>
      <c r="D9" s="121"/>
      <c r="E9" s="121"/>
      <c r="F9" s="121"/>
      <c r="G9" s="121"/>
      <c r="H9" s="121"/>
      <c r="I9" s="121"/>
      <c r="J9" s="80" t="s">
        <v>2</v>
      </c>
      <c r="K9" s="121"/>
    </row>
    <row r="10" spans="1:12" ht="53.2" x14ac:dyDescent="0.35">
      <c r="A10" s="112">
        <v>1</v>
      </c>
      <c r="B10" s="112">
        <v>2</v>
      </c>
      <c r="C10" s="112">
        <v>3</v>
      </c>
      <c r="D10" s="25">
        <v>4</v>
      </c>
      <c r="E10" s="25">
        <v>5</v>
      </c>
      <c r="F10" s="25">
        <v>6</v>
      </c>
      <c r="G10" s="25">
        <v>7</v>
      </c>
      <c r="H10" s="25">
        <v>8</v>
      </c>
      <c r="I10" s="25">
        <v>9</v>
      </c>
      <c r="J10" s="81" t="s">
        <v>17</v>
      </c>
      <c r="K10" s="25">
        <v>10</v>
      </c>
    </row>
    <row r="11" spans="1:12" x14ac:dyDescent="0.35">
      <c r="A11" s="113" t="s">
        <v>41</v>
      </c>
      <c r="B11" s="113"/>
      <c r="C11" s="113"/>
      <c r="D11" s="119" t="s">
        <v>40</v>
      </c>
      <c r="E11" s="119"/>
      <c r="F11" s="25"/>
      <c r="G11" s="25"/>
      <c r="H11" s="25"/>
      <c r="I11" s="65">
        <f>I12</f>
        <v>4245000</v>
      </c>
      <c r="J11" s="97">
        <f>J12</f>
        <v>4245000</v>
      </c>
      <c r="K11" s="25"/>
    </row>
    <row r="12" spans="1:12" x14ac:dyDescent="0.35">
      <c r="A12" s="113" t="s">
        <v>37</v>
      </c>
      <c r="B12" s="113"/>
      <c r="C12" s="113"/>
      <c r="D12" s="119" t="s">
        <v>40</v>
      </c>
      <c r="E12" s="119"/>
      <c r="F12" s="25"/>
      <c r="G12" s="25"/>
      <c r="H12" s="25"/>
      <c r="I12" s="65">
        <f>I13+I15</f>
        <v>4245000</v>
      </c>
      <c r="J12" s="97">
        <f>J13+J15</f>
        <v>4245000</v>
      </c>
      <c r="K12" s="25"/>
    </row>
    <row r="13" spans="1:12" ht="88.7" x14ac:dyDescent="0.35">
      <c r="A13" s="114" t="s">
        <v>42</v>
      </c>
      <c r="B13" s="114" t="s">
        <v>38</v>
      </c>
      <c r="C13" s="114" t="s">
        <v>39</v>
      </c>
      <c r="D13" s="35" t="s">
        <v>43</v>
      </c>
      <c r="E13" s="35" t="s">
        <v>74</v>
      </c>
      <c r="F13" s="38" t="s">
        <v>45</v>
      </c>
      <c r="G13" s="38"/>
      <c r="H13" s="38"/>
      <c r="I13" s="49">
        <v>0</v>
      </c>
      <c r="J13" s="82">
        <v>0</v>
      </c>
      <c r="K13" s="25"/>
      <c r="L13" s="60">
        <f>I13+I15</f>
        <v>4245000</v>
      </c>
    </row>
    <row r="14" spans="1:12" x14ac:dyDescent="0.35">
      <c r="A14" s="114"/>
      <c r="B14" s="114"/>
      <c r="C14" s="114"/>
      <c r="D14" s="35"/>
      <c r="E14" s="66" t="s">
        <v>44</v>
      </c>
      <c r="F14" s="115" t="s">
        <v>45</v>
      </c>
      <c r="G14" s="38"/>
      <c r="H14" s="38"/>
      <c r="I14" s="49">
        <f>-45000+45000-1845000</f>
        <v>-1845000</v>
      </c>
      <c r="J14" s="82">
        <f>-45000+45000-1845000</f>
        <v>-1845000</v>
      </c>
      <c r="K14" s="25"/>
    </row>
    <row r="15" spans="1:12" x14ac:dyDescent="0.35">
      <c r="A15" s="1" t="s">
        <v>115</v>
      </c>
      <c r="B15" s="1" t="s">
        <v>76</v>
      </c>
      <c r="C15" s="1" t="s">
        <v>72</v>
      </c>
      <c r="D15" s="33" t="s">
        <v>77</v>
      </c>
      <c r="E15" s="35" t="s">
        <v>82</v>
      </c>
      <c r="F15" s="46" t="s">
        <v>45</v>
      </c>
      <c r="G15" s="38"/>
      <c r="H15" s="38"/>
      <c r="I15" s="49">
        <f>SUM(I16:I20)</f>
        <v>4245000</v>
      </c>
      <c r="J15" s="82">
        <f>SUM(J16:J20)</f>
        <v>4245000</v>
      </c>
      <c r="K15" s="25"/>
    </row>
    <row r="16" spans="1:12" s="47" customFormat="1" ht="53.2" x14ac:dyDescent="0.35">
      <c r="A16" s="44"/>
      <c r="B16" s="44"/>
      <c r="C16" s="44"/>
      <c r="D16" s="57" t="s">
        <v>163</v>
      </c>
      <c r="E16" s="58" t="s">
        <v>164</v>
      </c>
      <c r="F16" s="46" t="s">
        <v>45</v>
      </c>
      <c r="G16" s="46"/>
      <c r="H16" s="46"/>
      <c r="I16" s="98">
        <v>1500000</v>
      </c>
      <c r="J16" s="99">
        <v>1500000</v>
      </c>
      <c r="K16" s="46"/>
    </row>
    <row r="17" spans="1:11" s="47" customFormat="1" ht="70.95" x14ac:dyDescent="0.35">
      <c r="A17" s="44"/>
      <c r="B17" s="44"/>
      <c r="C17" s="44"/>
      <c r="D17" s="57" t="s">
        <v>163</v>
      </c>
      <c r="E17" s="58" t="s">
        <v>168</v>
      </c>
      <c r="F17" s="46" t="s">
        <v>45</v>
      </c>
      <c r="G17" s="46"/>
      <c r="H17" s="46"/>
      <c r="I17" s="98">
        <v>500000</v>
      </c>
      <c r="J17" s="99">
        <v>500000</v>
      </c>
      <c r="K17" s="46"/>
    </row>
    <row r="18" spans="1:11" s="47" customFormat="1" ht="53.2" x14ac:dyDescent="0.35">
      <c r="A18" s="44"/>
      <c r="B18" s="44"/>
      <c r="C18" s="44"/>
      <c r="D18" s="57" t="s">
        <v>163</v>
      </c>
      <c r="E18" s="58" t="s">
        <v>167</v>
      </c>
      <c r="F18" s="46" t="s">
        <v>45</v>
      </c>
      <c r="G18" s="46"/>
      <c r="H18" s="46"/>
      <c r="I18" s="98">
        <v>385000</v>
      </c>
      <c r="J18" s="99">
        <v>385000</v>
      </c>
      <c r="K18" s="46"/>
    </row>
    <row r="19" spans="1:11" s="47" customFormat="1" ht="53.2" x14ac:dyDescent="0.35">
      <c r="A19" s="44"/>
      <c r="B19" s="44"/>
      <c r="C19" s="44"/>
      <c r="D19" s="57" t="s">
        <v>165</v>
      </c>
      <c r="E19" s="58" t="s">
        <v>166</v>
      </c>
      <c r="F19" s="46" t="s">
        <v>45</v>
      </c>
      <c r="G19" s="46"/>
      <c r="H19" s="46"/>
      <c r="I19" s="98">
        <v>370000</v>
      </c>
      <c r="J19" s="99">
        <v>370000</v>
      </c>
      <c r="K19" s="46"/>
    </row>
    <row r="20" spans="1:11" s="47" customFormat="1" ht="53.2" x14ac:dyDescent="0.35">
      <c r="A20" s="44"/>
      <c r="B20" s="44"/>
      <c r="C20" s="44"/>
      <c r="D20" s="57" t="s">
        <v>165</v>
      </c>
      <c r="E20" s="58" t="s">
        <v>155</v>
      </c>
      <c r="F20" s="46" t="s">
        <v>45</v>
      </c>
      <c r="G20" s="46"/>
      <c r="H20" s="46"/>
      <c r="I20" s="98">
        <v>1490000</v>
      </c>
      <c r="J20" s="99">
        <v>1490000</v>
      </c>
      <c r="K20" s="46"/>
    </row>
    <row r="21" spans="1:11" x14ac:dyDescent="0.35">
      <c r="A21" s="28" t="s">
        <v>21</v>
      </c>
      <c r="B21" s="28"/>
      <c r="C21" s="28"/>
      <c r="D21" s="118" t="s">
        <v>22</v>
      </c>
      <c r="E21" s="118"/>
      <c r="F21" s="116"/>
      <c r="G21" s="29"/>
      <c r="H21" s="29"/>
      <c r="I21" s="100">
        <f>I22</f>
        <v>2063247</v>
      </c>
      <c r="J21" s="101">
        <f>J22</f>
        <v>2063247</v>
      </c>
      <c r="K21" s="29"/>
    </row>
    <row r="22" spans="1:11" x14ac:dyDescent="0.35">
      <c r="A22" s="28" t="s">
        <v>23</v>
      </c>
      <c r="B22" s="28"/>
      <c r="C22" s="28"/>
      <c r="D22" s="118" t="s">
        <v>22</v>
      </c>
      <c r="E22" s="118"/>
      <c r="F22" s="116"/>
      <c r="G22" s="29"/>
      <c r="H22" s="29"/>
      <c r="I22" s="100">
        <f>I23+I27+I35+I36</f>
        <v>2063247</v>
      </c>
      <c r="J22" s="101">
        <f>J23+J27+J35+J36</f>
        <v>2063247</v>
      </c>
      <c r="K22" s="29"/>
    </row>
    <row r="23" spans="1:11" x14ac:dyDescent="0.35">
      <c r="A23" s="1" t="s">
        <v>24</v>
      </c>
      <c r="B23" s="1" t="s">
        <v>25</v>
      </c>
      <c r="C23" s="1" t="s">
        <v>26</v>
      </c>
      <c r="D23" s="43" t="s">
        <v>27</v>
      </c>
      <c r="E23" s="43" t="s">
        <v>177</v>
      </c>
      <c r="F23" s="46" t="s">
        <v>45</v>
      </c>
      <c r="G23" s="29"/>
      <c r="H23" s="29"/>
      <c r="I23" s="102">
        <v>210200</v>
      </c>
      <c r="J23" s="103">
        <v>210200</v>
      </c>
      <c r="K23" s="29"/>
    </row>
    <row r="24" spans="1:11" ht="35.5" x14ac:dyDescent="0.35">
      <c r="A24" s="1"/>
      <c r="B24" s="1"/>
      <c r="C24" s="1"/>
      <c r="D24" s="43"/>
      <c r="E24" s="45" t="s">
        <v>78</v>
      </c>
      <c r="F24" s="46" t="s">
        <v>45</v>
      </c>
      <c r="G24" s="29"/>
      <c r="H24" s="29"/>
      <c r="I24" s="102">
        <v>26</v>
      </c>
      <c r="J24" s="103">
        <v>26</v>
      </c>
      <c r="K24" s="29"/>
    </row>
    <row r="25" spans="1:11" ht="53.2" x14ac:dyDescent="0.35">
      <c r="A25" s="1"/>
      <c r="B25" s="1"/>
      <c r="C25" s="1"/>
      <c r="D25" s="43"/>
      <c r="E25" s="45" t="s">
        <v>99</v>
      </c>
      <c r="F25" s="46" t="s">
        <v>45</v>
      </c>
      <c r="G25" s="29"/>
      <c r="H25" s="29"/>
      <c r="I25" s="102">
        <v>-26</v>
      </c>
      <c r="J25" s="103">
        <v>-26</v>
      </c>
      <c r="K25" s="29"/>
    </row>
    <row r="26" spans="1:11" x14ac:dyDescent="0.35">
      <c r="A26" s="1"/>
      <c r="B26" s="1"/>
      <c r="C26" s="1"/>
      <c r="D26" s="43"/>
      <c r="E26" s="43"/>
      <c r="F26" s="46"/>
      <c r="G26" s="29"/>
      <c r="H26" s="29"/>
      <c r="I26" s="102"/>
      <c r="J26" s="103"/>
      <c r="K26" s="29"/>
    </row>
    <row r="27" spans="1:11" ht="70.95" x14ac:dyDescent="0.35">
      <c r="A27" s="1" t="s">
        <v>28</v>
      </c>
      <c r="B27" s="1" t="s">
        <v>29</v>
      </c>
      <c r="C27" s="1" t="s">
        <v>30</v>
      </c>
      <c r="D27" s="33" t="s">
        <v>36</v>
      </c>
      <c r="E27" s="43" t="s">
        <v>177</v>
      </c>
      <c r="F27" s="46" t="s">
        <v>45</v>
      </c>
      <c r="G27" s="25"/>
      <c r="H27" s="25"/>
      <c r="I27" s="102">
        <f>211800+I29+I30+I31+I32+I33+I34</f>
        <v>1591347</v>
      </c>
      <c r="J27" s="103">
        <f>211800+J29+J30+J31+J32+J33+J34</f>
        <v>1591347</v>
      </c>
      <c r="K27" s="25"/>
    </row>
    <row r="28" spans="1:11" s="47" customFormat="1" x14ac:dyDescent="0.35">
      <c r="A28" s="44"/>
      <c r="B28" s="44"/>
      <c r="C28" s="44"/>
      <c r="D28" s="57"/>
      <c r="E28" s="45" t="s">
        <v>169</v>
      </c>
      <c r="F28" s="46"/>
      <c r="G28" s="46"/>
      <c r="H28" s="46"/>
      <c r="I28" s="110"/>
      <c r="J28" s="111"/>
      <c r="K28" s="46"/>
    </row>
    <row r="29" spans="1:11" s="47" customFormat="1" ht="88.7" x14ac:dyDescent="0.35">
      <c r="A29" s="44"/>
      <c r="B29" s="44"/>
      <c r="C29" s="44"/>
      <c r="D29" s="57"/>
      <c r="E29" s="58" t="s">
        <v>181</v>
      </c>
      <c r="F29" s="46" t="s">
        <v>45</v>
      </c>
      <c r="G29" s="46"/>
      <c r="H29" s="46"/>
      <c r="I29" s="110">
        <v>-26444</v>
      </c>
      <c r="J29" s="111">
        <v>-26444</v>
      </c>
      <c r="K29" s="46"/>
    </row>
    <row r="30" spans="1:11" s="47" customFormat="1" ht="53.2" x14ac:dyDescent="0.35">
      <c r="A30" s="44"/>
      <c r="B30" s="44"/>
      <c r="C30" s="44"/>
      <c r="D30" s="57"/>
      <c r="E30" s="58" t="s">
        <v>182</v>
      </c>
      <c r="F30" s="46" t="s">
        <v>45</v>
      </c>
      <c r="G30" s="46"/>
      <c r="H30" s="46"/>
      <c r="I30" s="110">
        <v>-83400</v>
      </c>
      <c r="J30" s="111">
        <v>-83400</v>
      </c>
      <c r="K30" s="46"/>
    </row>
    <row r="31" spans="1:11" s="47" customFormat="1" ht="124.15" x14ac:dyDescent="0.35">
      <c r="A31" s="44"/>
      <c r="B31" s="44"/>
      <c r="C31" s="44"/>
      <c r="D31" s="57"/>
      <c r="E31" s="58" t="s">
        <v>183</v>
      </c>
      <c r="F31" s="46" t="s">
        <v>45</v>
      </c>
      <c r="G31" s="46"/>
      <c r="H31" s="46"/>
      <c r="I31" s="110">
        <v>1489391</v>
      </c>
      <c r="J31" s="111">
        <v>1489391</v>
      </c>
      <c r="K31" s="46"/>
    </row>
    <row r="32" spans="1:11" s="47" customFormat="1" ht="53.2" x14ac:dyDescent="0.35">
      <c r="A32" s="44"/>
      <c r="B32" s="44"/>
      <c r="C32" s="44"/>
      <c r="D32" s="57"/>
      <c r="E32" s="58" t="s">
        <v>80</v>
      </c>
      <c r="F32" s="46" t="s">
        <v>45</v>
      </c>
      <c r="G32" s="46"/>
      <c r="H32" s="46"/>
      <c r="I32" s="110">
        <v>-14</v>
      </c>
      <c r="J32" s="111">
        <v>-14</v>
      </c>
      <c r="K32" s="46"/>
    </row>
    <row r="33" spans="1:11" s="47" customFormat="1" ht="53.2" x14ac:dyDescent="0.35">
      <c r="A33" s="44"/>
      <c r="B33" s="44"/>
      <c r="C33" s="44"/>
      <c r="D33" s="57"/>
      <c r="E33" s="58" t="s">
        <v>81</v>
      </c>
      <c r="F33" s="46" t="s">
        <v>45</v>
      </c>
      <c r="G33" s="46"/>
      <c r="H33" s="46"/>
      <c r="I33" s="110">
        <v>17</v>
      </c>
      <c r="J33" s="111">
        <v>17</v>
      </c>
      <c r="K33" s="46"/>
    </row>
    <row r="34" spans="1:11" s="47" customFormat="1" ht="53.2" x14ac:dyDescent="0.35">
      <c r="A34" s="44"/>
      <c r="B34" s="44"/>
      <c r="C34" s="44"/>
      <c r="D34" s="57"/>
      <c r="E34" s="58" t="s">
        <v>100</v>
      </c>
      <c r="F34" s="46" t="s">
        <v>45</v>
      </c>
      <c r="G34" s="46"/>
      <c r="H34" s="46"/>
      <c r="I34" s="110">
        <v>-3</v>
      </c>
      <c r="J34" s="111">
        <v>-3</v>
      </c>
      <c r="K34" s="46"/>
    </row>
    <row r="35" spans="1:11" ht="70.95" x14ac:dyDescent="0.35">
      <c r="A35" s="24" t="s">
        <v>104</v>
      </c>
      <c r="B35" s="24" t="s">
        <v>105</v>
      </c>
      <c r="C35" s="24" t="s">
        <v>106</v>
      </c>
      <c r="D35" s="40" t="s">
        <v>107</v>
      </c>
      <c r="E35" s="35" t="s">
        <v>177</v>
      </c>
      <c r="F35" s="46" t="s">
        <v>45</v>
      </c>
      <c r="G35" s="25"/>
      <c r="H35" s="25"/>
      <c r="I35" s="102">
        <v>25000</v>
      </c>
      <c r="J35" s="103">
        <v>25000</v>
      </c>
      <c r="K35" s="25"/>
    </row>
    <row r="36" spans="1:11" ht="53.2" x14ac:dyDescent="0.35">
      <c r="A36" s="1" t="s">
        <v>46</v>
      </c>
      <c r="B36" s="1" t="s">
        <v>47</v>
      </c>
      <c r="C36" s="1" t="s">
        <v>48</v>
      </c>
      <c r="D36" s="33" t="s">
        <v>49</v>
      </c>
      <c r="E36" s="35" t="s">
        <v>177</v>
      </c>
      <c r="F36" s="46" t="s">
        <v>45</v>
      </c>
      <c r="G36" s="25"/>
      <c r="H36" s="25"/>
      <c r="I36" s="102">
        <f>262000+I37</f>
        <v>236700</v>
      </c>
      <c r="J36" s="103">
        <v>236700</v>
      </c>
      <c r="K36" s="25"/>
    </row>
    <row r="37" spans="1:11" x14ac:dyDescent="0.35">
      <c r="A37" s="44"/>
      <c r="B37" s="44"/>
      <c r="C37" s="44"/>
      <c r="D37" s="57"/>
      <c r="E37" s="58" t="s">
        <v>44</v>
      </c>
      <c r="F37" s="46" t="s">
        <v>45</v>
      </c>
      <c r="G37" s="25"/>
      <c r="H37" s="25"/>
      <c r="I37" s="102">
        <v>-25300</v>
      </c>
      <c r="J37" s="103">
        <v>-25300</v>
      </c>
      <c r="K37" s="25"/>
    </row>
    <row r="38" spans="1:11" x14ac:dyDescent="0.35">
      <c r="A38" s="28" t="s">
        <v>50</v>
      </c>
      <c r="B38" s="28"/>
      <c r="C38" s="28"/>
      <c r="D38" s="120" t="s">
        <v>52</v>
      </c>
      <c r="E38" s="120"/>
      <c r="F38" s="46"/>
      <c r="G38" s="25"/>
      <c r="H38" s="25"/>
      <c r="I38" s="100">
        <f>I39</f>
        <v>13369386</v>
      </c>
      <c r="J38" s="101">
        <f>J39</f>
        <v>8041086</v>
      </c>
      <c r="K38" s="25"/>
    </row>
    <row r="39" spans="1:11" x14ac:dyDescent="0.35">
      <c r="A39" s="28" t="s">
        <v>51</v>
      </c>
      <c r="B39" s="28"/>
      <c r="C39" s="28"/>
      <c r="D39" s="120" t="s">
        <v>52</v>
      </c>
      <c r="E39" s="120"/>
      <c r="F39" s="46"/>
      <c r="G39" s="25"/>
      <c r="H39" s="25"/>
      <c r="I39" s="100">
        <f>I40+I41+I47+I48</f>
        <v>13369386</v>
      </c>
      <c r="J39" s="101">
        <f>J40+J41+J47+J48</f>
        <v>8041086</v>
      </c>
      <c r="K39" s="25"/>
    </row>
    <row r="40" spans="1:11" ht="53.2" x14ac:dyDescent="0.35">
      <c r="A40" s="1" t="s">
        <v>124</v>
      </c>
      <c r="B40" s="1" t="s">
        <v>61</v>
      </c>
      <c r="C40" s="1" t="s">
        <v>39</v>
      </c>
      <c r="D40" s="33" t="s">
        <v>62</v>
      </c>
      <c r="E40" s="59" t="s">
        <v>82</v>
      </c>
      <c r="F40" s="25" t="s">
        <v>45</v>
      </c>
      <c r="G40" s="25"/>
      <c r="H40" s="25"/>
      <c r="I40" s="49">
        <v>-1470</v>
      </c>
      <c r="J40" s="82">
        <v>-1470</v>
      </c>
      <c r="K40" s="25"/>
    </row>
    <row r="41" spans="1:11" ht="35.5" x14ac:dyDescent="0.35">
      <c r="A41" s="1" t="s">
        <v>53</v>
      </c>
      <c r="B41" s="1" t="s">
        <v>54</v>
      </c>
      <c r="C41" s="1" t="s">
        <v>55</v>
      </c>
      <c r="D41" s="33" t="s">
        <v>56</v>
      </c>
      <c r="E41" s="40" t="s">
        <v>180</v>
      </c>
      <c r="F41" s="46" t="s">
        <v>45</v>
      </c>
      <c r="G41" s="25"/>
      <c r="H41" s="25"/>
      <c r="I41" s="49">
        <f>12853656-42800</f>
        <v>12810856</v>
      </c>
      <c r="J41" s="82">
        <f>7525356-42800</f>
        <v>7482556</v>
      </c>
      <c r="K41" s="25"/>
    </row>
    <row r="42" spans="1:11" x14ac:dyDescent="0.35">
      <c r="A42" s="1"/>
      <c r="B42" s="1"/>
      <c r="C42" s="1"/>
      <c r="D42" s="33"/>
      <c r="E42" s="40" t="s">
        <v>169</v>
      </c>
      <c r="F42" s="46"/>
      <c r="G42" s="25"/>
      <c r="H42" s="25"/>
      <c r="I42" s="102"/>
      <c r="J42" s="103"/>
      <c r="K42" s="25"/>
    </row>
    <row r="43" spans="1:11" ht="106.4" x14ac:dyDescent="0.35">
      <c r="A43" s="28"/>
      <c r="B43" s="28"/>
      <c r="C43" s="28"/>
      <c r="D43" s="76"/>
      <c r="E43" s="58" t="s">
        <v>141</v>
      </c>
      <c r="F43" s="46" t="s">
        <v>45</v>
      </c>
      <c r="G43" s="48"/>
      <c r="H43" s="56"/>
      <c r="I43" s="104">
        <v>-169373.71</v>
      </c>
      <c r="J43" s="105">
        <v>-169373.71</v>
      </c>
      <c r="K43" s="25"/>
    </row>
    <row r="44" spans="1:11" ht="70.95" x14ac:dyDescent="0.35">
      <c r="A44" s="28"/>
      <c r="B44" s="28"/>
      <c r="C44" s="28"/>
      <c r="D44" s="76"/>
      <c r="E44" s="58" t="s">
        <v>142</v>
      </c>
      <c r="F44" s="46" t="s">
        <v>45</v>
      </c>
      <c r="G44" s="48"/>
      <c r="H44" s="56"/>
      <c r="I44" s="64">
        <v>-250000</v>
      </c>
      <c r="J44" s="106">
        <v>-250000</v>
      </c>
      <c r="K44" s="25"/>
    </row>
    <row r="45" spans="1:11" ht="53.2" x14ac:dyDescent="0.35">
      <c r="A45" s="28"/>
      <c r="B45" s="28"/>
      <c r="C45" s="28"/>
      <c r="D45" s="76"/>
      <c r="E45" s="58" t="s">
        <v>123</v>
      </c>
      <c r="F45" s="46" t="s">
        <v>45</v>
      </c>
      <c r="G45" s="48"/>
      <c r="H45" s="56"/>
      <c r="I45" s="64">
        <v>-1408700</v>
      </c>
      <c r="J45" s="106">
        <v>-1408700</v>
      </c>
      <c r="K45" s="25"/>
    </row>
    <row r="46" spans="1:11" ht="146.94999999999999" customHeight="1" x14ac:dyDescent="0.35">
      <c r="A46" s="28"/>
      <c r="B46" s="28"/>
      <c r="C46" s="28"/>
      <c r="D46" s="76"/>
      <c r="E46" s="77" t="s">
        <v>170</v>
      </c>
      <c r="F46" s="46" t="s">
        <v>45</v>
      </c>
      <c r="G46" s="48"/>
      <c r="H46" s="56"/>
      <c r="I46" s="64">
        <v>1408700</v>
      </c>
      <c r="J46" s="106">
        <v>1408700</v>
      </c>
      <c r="K46" s="25"/>
    </row>
    <row r="47" spans="1:11" x14ac:dyDescent="0.35">
      <c r="A47" s="1" t="s">
        <v>125</v>
      </c>
      <c r="B47" s="1" t="s">
        <v>126</v>
      </c>
      <c r="C47" s="1" t="s">
        <v>127</v>
      </c>
      <c r="D47" s="32" t="s">
        <v>128</v>
      </c>
      <c r="E47" s="35" t="s">
        <v>82</v>
      </c>
      <c r="F47" s="46" t="s">
        <v>45</v>
      </c>
      <c r="G47" s="48"/>
      <c r="H47" s="56"/>
      <c r="I47" s="64">
        <v>150000</v>
      </c>
      <c r="J47" s="106">
        <v>150000</v>
      </c>
      <c r="K47" s="25"/>
    </row>
    <row r="48" spans="1:11" ht="35.5" x14ac:dyDescent="0.35">
      <c r="A48" s="1" t="s">
        <v>108</v>
      </c>
      <c r="B48" s="1" t="s">
        <v>109</v>
      </c>
      <c r="C48" s="1" t="s">
        <v>110</v>
      </c>
      <c r="D48" s="33" t="s">
        <v>111</v>
      </c>
      <c r="E48" s="35" t="s">
        <v>82</v>
      </c>
      <c r="F48" s="46" t="s">
        <v>45</v>
      </c>
      <c r="G48" s="25"/>
      <c r="H48" s="25"/>
      <c r="I48" s="49">
        <v>410000</v>
      </c>
      <c r="J48" s="82">
        <v>410000</v>
      </c>
      <c r="K48" s="25"/>
    </row>
    <row r="49" spans="1:11" s="30" customFormat="1" ht="18.8" customHeight="1" x14ac:dyDescent="0.35">
      <c r="A49" s="28" t="s">
        <v>57</v>
      </c>
      <c r="B49" s="28"/>
      <c r="C49" s="28"/>
      <c r="D49" s="120" t="s">
        <v>59</v>
      </c>
      <c r="E49" s="120"/>
      <c r="F49" s="29"/>
      <c r="G49" s="41"/>
      <c r="H49" s="54"/>
      <c r="I49" s="39">
        <f>I50</f>
        <v>57600</v>
      </c>
      <c r="J49" s="83">
        <f>J50</f>
        <v>57600</v>
      </c>
      <c r="K49" s="50"/>
    </row>
    <row r="50" spans="1:11" s="30" customFormat="1" ht="18.8" customHeight="1" x14ac:dyDescent="0.35">
      <c r="A50" s="28" t="s">
        <v>58</v>
      </c>
      <c r="B50" s="28"/>
      <c r="C50" s="28"/>
      <c r="D50" s="120" t="s">
        <v>59</v>
      </c>
      <c r="E50" s="120"/>
      <c r="F50" s="29"/>
      <c r="G50" s="41"/>
      <c r="H50" s="54"/>
      <c r="I50" s="39">
        <f>I51</f>
        <v>57600</v>
      </c>
      <c r="J50" s="83">
        <f>J51</f>
        <v>57600</v>
      </c>
      <c r="K50" s="50"/>
    </row>
    <row r="51" spans="1:11" s="47" customFormat="1" ht="80.2" customHeight="1" x14ac:dyDescent="0.35">
      <c r="A51" s="1" t="s">
        <v>60</v>
      </c>
      <c r="B51" s="1" t="s">
        <v>61</v>
      </c>
      <c r="C51" s="1" t="s">
        <v>39</v>
      </c>
      <c r="D51" s="33" t="s">
        <v>62</v>
      </c>
      <c r="E51" s="35" t="s">
        <v>82</v>
      </c>
      <c r="F51" s="25" t="s">
        <v>45</v>
      </c>
      <c r="G51" s="48"/>
      <c r="H51" s="56"/>
      <c r="I51" s="107">
        <v>57600</v>
      </c>
      <c r="J51" s="108">
        <v>57600</v>
      </c>
      <c r="K51" s="52"/>
    </row>
    <row r="52" spans="1:11" ht="36.799999999999997" customHeight="1" x14ac:dyDescent="0.35">
      <c r="A52" s="28" t="s">
        <v>63</v>
      </c>
      <c r="B52" s="28"/>
      <c r="C52" s="28"/>
      <c r="D52" s="120" t="s">
        <v>65</v>
      </c>
      <c r="E52" s="120"/>
      <c r="F52" s="29"/>
      <c r="G52" s="41"/>
      <c r="H52" s="54"/>
      <c r="I52" s="39">
        <f>I53</f>
        <v>9421950</v>
      </c>
      <c r="J52" s="83">
        <f>J53</f>
        <v>7675606</v>
      </c>
      <c r="K52" s="50"/>
    </row>
    <row r="53" spans="1:11" ht="41.25" customHeight="1" x14ac:dyDescent="0.35">
      <c r="A53" s="28" t="s">
        <v>64</v>
      </c>
      <c r="B53" s="28"/>
      <c r="C53" s="28"/>
      <c r="D53" s="120" t="s">
        <v>65</v>
      </c>
      <c r="E53" s="120"/>
      <c r="F53" s="29"/>
      <c r="G53" s="41"/>
      <c r="H53" s="54"/>
      <c r="I53" s="39">
        <f>I54+I72+I76+I77+I78+I94+I98</f>
        <v>9421950</v>
      </c>
      <c r="J53" s="83">
        <f>J54+J72+J76+J77+J78+J94+J98</f>
        <v>7675606</v>
      </c>
      <c r="K53" s="50"/>
    </row>
    <row r="54" spans="1:11" ht="35.200000000000003" customHeight="1" x14ac:dyDescent="0.35">
      <c r="A54" s="1" t="s">
        <v>66</v>
      </c>
      <c r="B54" s="1" t="s">
        <v>67</v>
      </c>
      <c r="C54" s="1" t="s">
        <v>68</v>
      </c>
      <c r="D54" s="75" t="s">
        <v>69</v>
      </c>
      <c r="E54" s="40" t="s">
        <v>171</v>
      </c>
      <c r="F54" s="25" t="s">
        <v>45</v>
      </c>
      <c r="G54" s="42"/>
      <c r="H54" s="55"/>
      <c r="I54" s="107">
        <f>SUM(I56:I71)+3720000</f>
        <v>5970000</v>
      </c>
      <c r="J54" s="108">
        <f>SUM(J56:J71)+3720000</f>
        <v>5970000</v>
      </c>
      <c r="K54" s="51"/>
    </row>
    <row r="55" spans="1:11" ht="21.8" customHeight="1" x14ac:dyDescent="0.35">
      <c r="A55" s="1"/>
      <c r="B55" s="1"/>
      <c r="C55" s="1"/>
      <c r="D55" s="75"/>
      <c r="E55" s="40" t="s">
        <v>112</v>
      </c>
      <c r="F55" s="25"/>
      <c r="G55" s="42"/>
      <c r="H55" s="55"/>
      <c r="I55" s="107"/>
      <c r="J55" s="108"/>
      <c r="K55" s="51"/>
    </row>
    <row r="56" spans="1:11" ht="53.2" x14ac:dyDescent="0.35">
      <c r="A56" s="44"/>
      <c r="B56" s="44"/>
      <c r="C56" s="44"/>
      <c r="D56" s="57"/>
      <c r="E56" s="58" t="s">
        <v>143</v>
      </c>
      <c r="F56" s="46" t="s">
        <v>45</v>
      </c>
      <c r="G56" s="48"/>
      <c r="H56" s="56"/>
      <c r="I56" s="104">
        <v>600000</v>
      </c>
      <c r="J56" s="105">
        <v>600000</v>
      </c>
      <c r="K56" s="52"/>
    </row>
    <row r="57" spans="1:11" s="47" customFormat="1" ht="53.2" x14ac:dyDescent="0.35">
      <c r="A57" s="44"/>
      <c r="B57" s="44"/>
      <c r="C57" s="44"/>
      <c r="D57" s="67"/>
      <c r="E57" s="58" t="s">
        <v>144</v>
      </c>
      <c r="F57" s="46" t="s">
        <v>45</v>
      </c>
      <c r="G57" s="48"/>
      <c r="H57" s="56"/>
      <c r="I57" s="104">
        <v>300000</v>
      </c>
      <c r="J57" s="105">
        <v>300000</v>
      </c>
      <c r="K57" s="52"/>
    </row>
    <row r="58" spans="1:11" s="47" customFormat="1" ht="53.2" x14ac:dyDescent="0.35">
      <c r="A58" s="44"/>
      <c r="B58" s="44"/>
      <c r="C58" s="44"/>
      <c r="D58" s="67"/>
      <c r="E58" s="58" t="s">
        <v>145</v>
      </c>
      <c r="F58" s="46" t="s">
        <v>45</v>
      </c>
      <c r="G58" s="48"/>
      <c r="H58" s="56"/>
      <c r="I58" s="104">
        <v>600000</v>
      </c>
      <c r="J58" s="105">
        <v>600000</v>
      </c>
      <c r="K58" s="52"/>
    </row>
    <row r="59" spans="1:11" s="47" customFormat="1" ht="53.2" x14ac:dyDescent="0.35">
      <c r="A59" s="44"/>
      <c r="B59" s="44"/>
      <c r="C59" s="44"/>
      <c r="D59" s="67"/>
      <c r="E59" s="58" t="s">
        <v>146</v>
      </c>
      <c r="F59" s="46" t="s">
        <v>45</v>
      </c>
      <c r="G59" s="48"/>
      <c r="H59" s="56"/>
      <c r="I59" s="104">
        <v>300000</v>
      </c>
      <c r="J59" s="105">
        <v>300000</v>
      </c>
      <c r="K59" s="52"/>
    </row>
    <row r="60" spans="1:11" s="47" customFormat="1" ht="53.2" x14ac:dyDescent="0.35">
      <c r="A60" s="44"/>
      <c r="B60" s="44"/>
      <c r="C60" s="44"/>
      <c r="D60" s="67"/>
      <c r="E60" s="58" t="s">
        <v>147</v>
      </c>
      <c r="F60" s="46" t="s">
        <v>45</v>
      </c>
      <c r="G60" s="48"/>
      <c r="H60" s="56"/>
      <c r="I60" s="104">
        <v>300000</v>
      </c>
      <c r="J60" s="105">
        <v>300000</v>
      </c>
      <c r="K60" s="52"/>
    </row>
    <row r="61" spans="1:11" s="47" customFormat="1" ht="53.2" x14ac:dyDescent="0.35">
      <c r="A61" s="44"/>
      <c r="B61" s="44"/>
      <c r="C61" s="44"/>
      <c r="D61" s="67"/>
      <c r="E61" s="58" t="s">
        <v>148</v>
      </c>
      <c r="F61" s="46" t="s">
        <v>45</v>
      </c>
      <c r="G61" s="48"/>
      <c r="H61" s="56"/>
      <c r="I61" s="104">
        <v>150000</v>
      </c>
      <c r="J61" s="105">
        <v>150000</v>
      </c>
      <c r="K61" s="52"/>
    </row>
    <row r="62" spans="1:11" s="47" customFormat="1" ht="35.5" x14ac:dyDescent="0.35">
      <c r="A62" s="44"/>
      <c r="B62" s="44"/>
      <c r="C62" s="44"/>
      <c r="D62" s="67"/>
      <c r="E62" s="58" t="s">
        <v>94</v>
      </c>
      <c r="F62" s="46" t="s">
        <v>45</v>
      </c>
      <c r="G62" s="48"/>
      <c r="H62" s="56"/>
      <c r="I62" s="104">
        <v>100000</v>
      </c>
      <c r="J62" s="104">
        <v>100000</v>
      </c>
      <c r="K62" s="52"/>
    </row>
    <row r="63" spans="1:11" s="47" customFormat="1" ht="53.2" x14ac:dyDescent="0.35">
      <c r="A63" s="44"/>
      <c r="B63" s="44"/>
      <c r="C63" s="44"/>
      <c r="D63" s="67"/>
      <c r="E63" s="58" t="s">
        <v>136</v>
      </c>
      <c r="F63" s="46" t="s">
        <v>45</v>
      </c>
      <c r="G63" s="48"/>
      <c r="H63" s="56"/>
      <c r="I63" s="104">
        <v>-50000</v>
      </c>
      <c r="J63" s="105">
        <v>-50000</v>
      </c>
      <c r="K63" s="52"/>
    </row>
    <row r="64" spans="1:11" s="47" customFormat="1" ht="53.2" x14ac:dyDescent="0.35">
      <c r="A64" s="44"/>
      <c r="B64" s="44"/>
      <c r="C64" s="44"/>
      <c r="D64" s="67"/>
      <c r="E64" s="58" t="s">
        <v>156</v>
      </c>
      <c r="F64" s="46" t="s">
        <v>45</v>
      </c>
      <c r="G64" s="48"/>
      <c r="H64" s="56"/>
      <c r="I64" s="104">
        <v>50000</v>
      </c>
      <c r="J64" s="105">
        <v>50000</v>
      </c>
      <c r="K64" s="52"/>
    </row>
    <row r="65" spans="1:11" s="47" customFormat="1" ht="53.2" x14ac:dyDescent="0.35">
      <c r="A65" s="44"/>
      <c r="B65" s="44"/>
      <c r="C65" s="44"/>
      <c r="D65" s="67"/>
      <c r="E65" s="58" t="s">
        <v>95</v>
      </c>
      <c r="F65" s="46" t="s">
        <v>45</v>
      </c>
      <c r="G65" s="48"/>
      <c r="H65" s="56"/>
      <c r="I65" s="104">
        <v>-90000</v>
      </c>
      <c r="J65" s="105">
        <v>-90000</v>
      </c>
      <c r="K65" s="52"/>
    </row>
    <row r="66" spans="1:11" s="47" customFormat="1" ht="53.2" x14ac:dyDescent="0.35">
      <c r="A66" s="44"/>
      <c r="B66" s="44"/>
      <c r="C66" s="44"/>
      <c r="D66" s="67"/>
      <c r="E66" s="58" t="s">
        <v>96</v>
      </c>
      <c r="F66" s="46" t="s">
        <v>45</v>
      </c>
      <c r="G66" s="48"/>
      <c r="H66" s="56"/>
      <c r="I66" s="104">
        <v>90000</v>
      </c>
      <c r="J66" s="105">
        <v>90000</v>
      </c>
      <c r="K66" s="52"/>
    </row>
    <row r="67" spans="1:11" s="47" customFormat="1" ht="69.05" customHeight="1" x14ac:dyDescent="0.35">
      <c r="A67" s="44"/>
      <c r="B67" s="44"/>
      <c r="C67" s="44"/>
      <c r="D67" s="67"/>
      <c r="E67" s="58" t="s">
        <v>137</v>
      </c>
      <c r="F67" s="46" t="s">
        <v>45</v>
      </c>
      <c r="G67" s="48"/>
      <c r="H67" s="56"/>
      <c r="I67" s="104">
        <v>-50000</v>
      </c>
      <c r="J67" s="105">
        <v>-50000</v>
      </c>
      <c r="K67" s="52"/>
    </row>
    <row r="68" spans="1:11" s="47" customFormat="1" ht="77.25" customHeight="1" x14ac:dyDescent="0.35">
      <c r="A68" s="44"/>
      <c r="B68" s="44"/>
      <c r="C68" s="44"/>
      <c r="D68" s="67"/>
      <c r="E68" s="58" t="s">
        <v>157</v>
      </c>
      <c r="F68" s="46" t="s">
        <v>45</v>
      </c>
      <c r="G68" s="48"/>
      <c r="H68" s="56"/>
      <c r="I68" s="104">
        <v>50000</v>
      </c>
      <c r="J68" s="105">
        <v>50000</v>
      </c>
      <c r="K68" s="52"/>
    </row>
    <row r="69" spans="1:11" s="47" customFormat="1" ht="56.3" customHeight="1" x14ac:dyDescent="0.35">
      <c r="A69" s="44"/>
      <c r="B69" s="44"/>
      <c r="C69" s="44"/>
      <c r="D69" s="67"/>
      <c r="E69" s="71" t="s">
        <v>140</v>
      </c>
      <c r="F69" s="46" t="s">
        <v>45</v>
      </c>
      <c r="G69" s="48"/>
      <c r="H69" s="56"/>
      <c r="I69" s="104">
        <v>-100000</v>
      </c>
      <c r="J69" s="105">
        <v>-100000</v>
      </c>
      <c r="K69" s="52"/>
    </row>
    <row r="70" spans="1:11" s="47" customFormat="1" ht="60.05" customHeight="1" x14ac:dyDescent="0.35">
      <c r="A70" s="44"/>
      <c r="B70" s="44"/>
      <c r="C70" s="44"/>
      <c r="D70" s="67"/>
      <c r="E70" s="71" t="s">
        <v>139</v>
      </c>
      <c r="F70" s="46" t="s">
        <v>45</v>
      </c>
      <c r="G70" s="48"/>
      <c r="H70" s="56"/>
      <c r="I70" s="104">
        <v>-250000</v>
      </c>
      <c r="J70" s="105">
        <v>-250000</v>
      </c>
      <c r="K70" s="52"/>
    </row>
    <row r="71" spans="1:11" s="47" customFormat="1" ht="62.2" customHeight="1" x14ac:dyDescent="0.35">
      <c r="A71" s="44"/>
      <c r="B71" s="44"/>
      <c r="C71" s="44"/>
      <c r="D71" s="67"/>
      <c r="E71" s="71" t="s">
        <v>158</v>
      </c>
      <c r="F71" s="46" t="s">
        <v>45</v>
      </c>
      <c r="G71" s="48"/>
      <c r="H71" s="56"/>
      <c r="I71" s="104">
        <v>250000</v>
      </c>
      <c r="J71" s="105">
        <v>250000</v>
      </c>
      <c r="K71" s="52"/>
    </row>
    <row r="72" spans="1:11" ht="68.25" customHeight="1" x14ac:dyDescent="0.35">
      <c r="A72" s="88" t="s">
        <v>83</v>
      </c>
      <c r="B72" s="88" t="s">
        <v>84</v>
      </c>
      <c r="C72" s="88" t="s">
        <v>72</v>
      </c>
      <c r="D72" s="89" t="s">
        <v>85</v>
      </c>
      <c r="E72" s="91" t="s">
        <v>180</v>
      </c>
      <c r="F72" s="46" t="s">
        <v>45</v>
      </c>
      <c r="G72" s="42"/>
      <c r="H72" s="55"/>
      <c r="I72" s="107">
        <f>I74+I75</f>
        <v>1457000</v>
      </c>
      <c r="J72" s="108">
        <f>J74+J75</f>
        <v>1457000</v>
      </c>
      <c r="K72" s="51"/>
    </row>
    <row r="73" spans="1:11" s="47" customFormat="1" ht="23.25" customHeight="1" x14ac:dyDescent="0.35">
      <c r="A73" s="92"/>
      <c r="B73" s="92"/>
      <c r="C73" s="92"/>
      <c r="D73" s="94"/>
      <c r="E73" s="93" t="s">
        <v>179</v>
      </c>
      <c r="F73" s="46"/>
      <c r="G73" s="48"/>
      <c r="H73" s="56"/>
      <c r="I73" s="104"/>
      <c r="J73" s="105"/>
      <c r="K73" s="52"/>
    </row>
    <row r="74" spans="1:11" ht="122.25" customHeight="1" x14ac:dyDescent="0.35">
      <c r="A74" s="88"/>
      <c r="B74" s="88"/>
      <c r="C74" s="88"/>
      <c r="D74" s="89"/>
      <c r="E74" s="91" t="s">
        <v>173</v>
      </c>
      <c r="F74" s="46" t="s">
        <v>45</v>
      </c>
      <c r="G74" s="42"/>
      <c r="H74" s="55"/>
      <c r="I74" s="107">
        <v>540000</v>
      </c>
      <c r="J74" s="108">
        <v>540000</v>
      </c>
      <c r="K74" s="51"/>
    </row>
    <row r="75" spans="1:11" ht="115.55" customHeight="1" x14ac:dyDescent="0.35">
      <c r="A75" s="88"/>
      <c r="B75" s="88"/>
      <c r="C75" s="88"/>
      <c r="D75" s="89"/>
      <c r="E75" s="90" t="s">
        <v>172</v>
      </c>
      <c r="F75" s="46" t="s">
        <v>45</v>
      </c>
      <c r="G75" s="42"/>
      <c r="H75" s="55"/>
      <c r="I75" s="107">
        <v>917000</v>
      </c>
      <c r="J75" s="108">
        <v>917000</v>
      </c>
      <c r="K75" s="51"/>
    </row>
    <row r="76" spans="1:11" ht="42.05" customHeight="1" x14ac:dyDescent="0.35">
      <c r="A76" s="88" t="s">
        <v>116</v>
      </c>
      <c r="B76" s="88" t="s">
        <v>117</v>
      </c>
      <c r="C76" s="88" t="s">
        <v>72</v>
      </c>
      <c r="D76" s="89" t="s">
        <v>118</v>
      </c>
      <c r="E76" s="90" t="s">
        <v>174</v>
      </c>
      <c r="F76" s="46" t="s">
        <v>45</v>
      </c>
      <c r="G76" s="42"/>
      <c r="H76" s="55"/>
      <c r="I76" s="107">
        <v>5470000</v>
      </c>
      <c r="J76" s="108">
        <v>3723656</v>
      </c>
      <c r="K76" s="51"/>
    </row>
    <row r="77" spans="1:11" s="47" customFormat="1" ht="35.5" x14ac:dyDescent="0.35">
      <c r="A77" s="1" t="s">
        <v>70</v>
      </c>
      <c r="B77" s="1" t="s">
        <v>71</v>
      </c>
      <c r="C77" s="1" t="s">
        <v>72</v>
      </c>
      <c r="D77" s="33" t="s">
        <v>73</v>
      </c>
      <c r="E77" s="40" t="s">
        <v>175</v>
      </c>
      <c r="F77" s="46" t="s">
        <v>45</v>
      </c>
      <c r="G77" s="48"/>
      <c r="H77" s="56"/>
      <c r="I77" s="107">
        <v>120000</v>
      </c>
      <c r="J77" s="108">
        <v>120000</v>
      </c>
      <c r="K77" s="52"/>
    </row>
    <row r="78" spans="1:11" s="47" customFormat="1" x14ac:dyDescent="0.35">
      <c r="A78" s="1" t="s">
        <v>75</v>
      </c>
      <c r="B78" s="1" t="s">
        <v>76</v>
      </c>
      <c r="C78" s="1" t="s">
        <v>72</v>
      </c>
      <c r="D78" s="31" t="s">
        <v>77</v>
      </c>
      <c r="E78" s="91" t="s">
        <v>180</v>
      </c>
      <c r="F78" s="46" t="s">
        <v>45</v>
      </c>
      <c r="G78" s="48"/>
      <c r="H78" s="56"/>
      <c r="I78" s="104">
        <f>SUM(I80:I93)</f>
        <v>1514950</v>
      </c>
      <c r="J78" s="104">
        <f>SUM(J80:J93)</f>
        <v>1514950</v>
      </c>
      <c r="K78" s="52"/>
    </row>
    <row r="79" spans="1:11" s="47" customFormat="1" x14ac:dyDescent="0.35">
      <c r="A79" s="1"/>
      <c r="B79" s="1"/>
      <c r="C79" s="1"/>
      <c r="D79" s="31"/>
      <c r="E79" s="93" t="s">
        <v>179</v>
      </c>
      <c r="F79" s="46"/>
      <c r="G79" s="48"/>
      <c r="H79" s="56"/>
      <c r="I79" s="104"/>
      <c r="J79" s="104"/>
      <c r="K79" s="52"/>
    </row>
    <row r="80" spans="1:11" s="72" customFormat="1" ht="53.2" x14ac:dyDescent="0.35">
      <c r="A80" s="44"/>
      <c r="B80" s="44"/>
      <c r="C80" s="44"/>
      <c r="D80" s="67"/>
      <c r="E80" s="58" t="s">
        <v>98</v>
      </c>
      <c r="F80" s="46" t="s">
        <v>45</v>
      </c>
      <c r="G80" s="48"/>
      <c r="H80" s="56"/>
      <c r="I80" s="104">
        <v>-4000000</v>
      </c>
      <c r="J80" s="104">
        <v>-4000000</v>
      </c>
      <c r="K80" s="52"/>
    </row>
    <row r="81" spans="1:11" s="72" customFormat="1" ht="53.2" x14ac:dyDescent="0.35">
      <c r="A81" s="44"/>
      <c r="B81" s="44"/>
      <c r="C81" s="44"/>
      <c r="D81" s="67"/>
      <c r="E81" s="58" t="s">
        <v>149</v>
      </c>
      <c r="F81" s="46" t="s">
        <v>45</v>
      </c>
      <c r="G81" s="48"/>
      <c r="H81" s="56"/>
      <c r="I81" s="104">
        <v>250000</v>
      </c>
      <c r="J81" s="104">
        <v>250000</v>
      </c>
      <c r="K81" s="52"/>
    </row>
    <row r="82" spans="1:11" s="72" customFormat="1" ht="35.5" x14ac:dyDescent="0.35">
      <c r="A82" s="44"/>
      <c r="B82" s="44"/>
      <c r="C82" s="44"/>
      <c r="D82" s="67"/>
      <c r="E82" s="58" t="s">
        <v>150</v>
      </c>
      <c r="F82" s="46" t="s">
        <v>45</v>
      </c>
      <c r="G82" s="48"/>
      <c r="H82" s="56"/>
      <c r="I82" s="104">
        <v>500000</v>
      </c>
      <c r="J82" s="104">
        <v>500000</v>
      </c>
      <c r="K82" s="52"/>
    </row>
    <row r="83" spans="1:11" s="72" customFormat="1" ht="53.2" x14ac:dyDescent="0.35">
      <c r="A83" s="44"/>
      <c r="B83" s="44"/>
      <c r="C83" s="44"/>
      <c r="D83" s="67"/>
      <c r="E83" s="58" t="s">
        <v>151</v>
      </c>
      <c r="F83" s="46" t="s">
        <v>45</v>
      </c>
      <c r="G83" s="48"/>
      <c r="H83" s="56"/>
      <c r="I83" s="104">
        <v>300000</v>
      </c>
      <c r="J83" s="104">
        <v>300000</v>
      </c>
      <c r="K83" s="52"/>
    </row>
    <row r="84" spans="1:11" s="72" customFormat="1" ht="53.2" x14ac:dyDescent="0.35">
      <c r="A84" s="44"/>
      <c r="B84" s="44"/>
      <c r="C84" s="44"/>
      <c r="D84" s="67"/>
      <c r="E84" s="58" t="s">
        <v>152</v>
      </c>
      <c r="F84" s="46" t="s">
        <v>45</v>
      </c>
      <c r="G84" s="48"/>
      <c r="H84" s="56"/>
      <c r="I84" s="104">
        <v>500000</v>
      </c>
      <c r="J84" s="104">
        <v>500000</v>
      </c>
      <c r="K84" s="52"/>
    </row>
    <row r="85" spans="1:11" s="72" customFormat="1" ht="35.5" x14ac:dyDescent="0.35">
      <c r="A85" s="44"/>
      <c r="B85" s="44"/>
      <c r="C85" s="44"/>
      <c r="D85" s="67"/>
      <c r="E85" s="58" t="s">
        <v>184</v>
      </c>
      <c r="F85" s="46" t="s">
        <v>45</v>
      </c>
      <c r="G85" s="48"/>
      <c r="H85" s="56"/>
      <c r="I85" s="104">
        <v>545000</v>
      </c>
      <c r="J85" s="104">
        <v>545000</v>
      </c>
      <c r="K85" s="52"/>
    </row>
    <row r="86" spans="1:11" s="72" customFormat="1" ht="53.2" x14ac:dyDescent="0.35">
      <c r="A86" s="44"/>
      <c r="B86" s="44"/>
      <c r="C86" s="44"/>
      <c r="D86" s="67"/>
      <c r="E86" s="58" t="s">
        <v>154</v>
      </c>
      <c r="F86" s="46" t="s">
        <v>45</v>
      </c>
      <c r="G86" s="48"/>
      <c r="H86" s="56"/>
      <c r="I86" s="104">
        <v>645000</v>
      </c>
      <c r="J86" s="104">
        <v>645000</v>
      </c>
      <c r="K86" s="52"/>
    </row>
    <row r="87" spans="1:11" s="47" customFormat="1" ht="35.5" x14ac:dyDescent="0.35">
      <c r="A87" s="44"/>
      <c r="B87" s="44"/>
      <c r="C87" s="44"/>
      <c r="D87" s="67"/>
      <c r="E87" s="58" t="s">
        <v>178</v>
      </c>
      <c r="F87" s="46" t="s">
        <v>45</v>
      </c>
      <c r="G87" s="48"/>
      <c r="H87" s="56"/>
      <c r="I87" s="104">
        <v>2554950</v>
      </c>
      <c r="J87" s="104">
        <v>2554950</v>
      </c>
      <c r="K87" s="52"/>
    </row>
    <row r="88" spans="1:11" s="72" customFormat="1" ht="35.5" x14ac:dyDescent="0.35">
      <c r="A88" s="44"/>
      <c r="B88" s="44"/>
      <c r="C88" s="44"/>
      <c r="D88" s="67"/>
      <c r="E88" s="58" t="s">
        <v>135</v>
      </c>
      <c r="F88" s="46" t="s">
        <v>45</v>
      </c>
      <c r="G88" s="48"/>
      <c r="H88" s="56"/>
      <c r="I88" s="104">
        <v>-20000</v>
      </c>
      <c r="J88" s="104">
        <v>-20000</v>
      </c>
      <c r="K88" s="52"/>
    </row>
    <row r="89" spans="1:11" s="72" customFormat="1" ht="35.5" x14ac:dyDescent="0.35">
      <c r="A89" s="44"/>
      <c r="B89" s="44"/>
      <c r="C89" s="44"/>
      <c r="D89" s="67"/>
      <c r="E89" s="58" t="s">
        <v>159</v>
      </c>
      <c r="F89" s="46" t="s">
        <v>45</v>
      </c>
      <c r="G89" s="48"/>
      <c r="H89" s="56"/>
      <c r="I89" s="104">
        <v>20000</v>
      </c>
      <c r="J89" s="104">
        <v>20000</v>
      </c>
      <c r="K89" s="52"/>
    </row>
    <row r="90" spans="1:11" s="72" customFormat="1" ht="53.2" x14ac:dyDescent="0.35">
      <c r="A90" s="44"/>
      <c r="B90" s="44"/>
      <c r="C90" s="44"/>
      <c r="D90" s="67"/>
      <c r="E90" s="58" t="s">
        <v>162</v>
      </c>
      <c r="F90" s="46" t="s">
        <v>45</v>
      </c>
      <c r="G90" s="48"/>
      <c r="H90" s="56"/>
      <c r="I90" s="104">
        <v>160000</v>
      </c>
      <c r="J90" s="104">
        <v>160000</v>
      </c>
      <c r="K90" s="52"/>
    </row>
    <row r="91" spans="1:11" s="72" customFormat="1" ht="53.2" x14ac:dyDescent="0.35">
      <c r="A91" s="44"/>
      <c r="B91" s="44"/>
      <c r="C91" s="44"/>
      <c r="D91" s="67"/>
      <c r="E91" s="58" t="s">
        <v>97</v>
      </c>
      <c r="F91" s="46" t="s">
        <v>45</v>
      </c>
      <c r="G91" s="48"/>
      <c r="H91" s="56"/>
      <c r="I91" s="104">
        <v>-500000</v>
      </c>
      <c r="J91" s="104">
        <v>-500000</v>
      </c>
      <c r="K91" s="52"/>
    </row>
    <row r="92" spans="1:11" s="72" customFormat="1" ht="88.7" x14ac:dyDescent="0.35">
      <c r="A92" s="44"/>
      <c r="B92" s="44"/>
      <c r="C92" s="44"/>
      <c r="D92" s="67"/>
      <c r="E92" s="58" t="s">
        <v>101</v>
      </c>
      <c r="F92" s="46" t="s">
        <v>45</v>
      </c>
      <c r="G92" s="48"/>
      <c r="H92" s="56"/>
      <c r="I92" s="104">
        <v>460000</v>
      </c>
      <c r="J92" s="104">
        <v>460000</v>
      </c>
      <c r="K92" s="52"/>
    </row>
    <row r="93" spans="1:11" s="47" customFormat="1" x14ac:dyDescent="0.35">
      <c r="A93" s="44"/>
      <c r="B93" s="44"/>
      <c r="C93" s="44"/>
      <c r="D93" s="67"/>
      <c r="E93" s="58" t="s">
        <v>153</v>
      </c>
      <c r="F93" s="46" t="s">
        <v>45</v>
      </c>
      <c r="G93" s="48"/>
      <c r="H93" s="56"/>
      <c r="I93" s="104">
        <v>100000</v>
      </c>
      <c r="J93" s="104">
        <v>100000</v>
      </c>
      <c r="K93" s="52"/>
    </row>
    <row r="94" spans="1:11" s="47" customFormat="1" ht="53.2" x14ac:dyDescent="0.35">
      <c r="A94" s="1" t="s">
        <v>119</v>
      </c>
      <c r="B94" s="1" t="s">
        <v>120</v>
      </c>
      <c r="C94" s="1" t="s">
        <v>121</v>
      </c>
      <c r="D94" s="32" t="s">
        <v>122</v>
      </c>
      <c r="E94" s="91" t="s">
        <v>180</v>
      </c>
      <c r="F94" s="25" t="s">
        <v>45</v>
      </c>
      <c r="G94" s="42"/>
      <c r="H94" s="55"/>
      <c r="I94" s="107">
        <f>I96+I97</f>
        <v>-5300000</v>
      </c>
      <c r="J94" s="108">
        <f>J96+J97</f>
        <v>-5300000</v>
      </c>
      <c r="K94" s="52"/>
    </row>
    <row r="95" spans="1:11" s="47" customFormat="1" x14ac:dyDescent="0.35">
      <c r="A95" s="1"/>
      <c r="B95" s="1"/>
      <c r="C95" s="1"/>
      <c r="D95" s="32"/>
      <c r="E95" s="93" t="s">
        <v>179</v>
      </c>
      <c r="F95" s="25"/>
      <c r="G95" s="42"/>
      <c r="H95" s="55"/>
      <c r="I95" s="107"/>
      <c r="J95" s="108"/>
      <c r="K95" s="52"/>
    </row>
    <row r="96" spans="1:11" s="47" customFormat="1" ht="53.2" x14ac:dyDescent="0.35">
      <c r="A96" s="1"/>
      <c r="B96" s="1"/>
      <c r="C96" s="1"/>
      <c r="D96" s="32"/>
      <c r="E96" s="58" t="s">
        <v>97</v>
      </c>
      <c r="F96" s="46" t="s">
        <v>45</v>
      </c>
      <c r="G96" s="48"/>
      <c r="H96" s="56"/>
      <c r="I96" s="104">
        <v>-6000000</v>
      </c>
      <c r="J96" s="105">
        <v>-6000000</v>
      </c>
      <c r="K96" s="52"/>
    </row>
    <row r="97" spans="1:11" s="47" customFormat="1" ht="53.2" x14ac:dyDescent="0.35">
      <c r="A97" s="1"/>
      <c r="B97" s="1"/>
      <c r="C97" s="1"/>
      <c r="D97" s="32"/>
      <c r="E97" s="74" t="s">
        <v>176</v>
      </c>
      <c r="F97" s="46" t="s">
        <v>45</v>
      </c>
      <c r="G97" s="48"/>
      <c r="H97" s="56"/>
      <c r="I97" s="104">
        <v>700000</v>
      </c>
      <c r="J97" s="105">
        <v>700000</v>
      </c>
      <c r="K97" s="52"/>
    </row>
    <row r="98" spans="1:11" s="47" customFormat="1" x14ac:dyDescent="0.35">
      <c r="A98" s="1" t="s">
        <v>129</v>
      </c>
      <c r="B98" s="1" t="s">
        <v>130</v>
      </c>
      <c r="C98" s="1" t="s">
        <v>132</v>
      </c>
      <c r="D98" s="32" t="s">
        <v>131</v>
      </c>
      <c r="E98" s="70" t="s">
        <v>74</v>
      </c>
      <c r="F98" s="25"/>
      <c r="G98" s="42"/>
      <c r="H98" s="55"/>
      <c r="I98" s="107">
        <f>I99+I100+I101+I102</f>
        <v>190000</v>
      </c>
      <c r="J98" s="108">
        <f>J99+J100+J101+J102</f>
        <v>190000</v>
      </c>
      <c r="K98" s="52"/>
    </row>
    <row r="99" spans="1:11" s="47" customFormat="1" ht="70.95" x14ac:dyDescent="0.35">
      <c r="A99" s="1"/>
      <c r="B99" s="1"/>
      <c r="C99" s="1"/>
      <c r="D99" s="32"/>
      <c r="E99" s="73" t="s">
        <v>134</v>
      </c>
      <c r="F99" s="46" t="s">
        <v>45</v>
      </c>
      <c r="G99" s="42"/>
      <c r="H99" s="55"/>
      <c r="I99" s="107">
        <v>-350000</v>
      </c>
      <c r="J99" s="108">
        <v>-350000</v>
      </c>
      <c r="K99" s="52"/>
    </row>
    <row r="100" spans="1:11" s="47" customFormat="1" ht="70.95" x14ac:dyDescent="0.35">
      <c r="A100" s="1"/>
      <c r="B100" s="1"/>
      <c r="C100" s="1"/>
      <c r="D100" s="32"/>
      <c r="E100" s="73" t="s">
        <v>160</v>
      </c>
      <c r="F100" s="46" t="s">
        <v>45</v>
      </c>
      <c r="G100" s="42"/>
      <c r="H100" s="55"/>
      <c r="I100" s="107">
        <f>350000+190000</f>
        <v>540000</v>
      </c>
      <c r="J100" s="108">
        <f>350000+190000</f>
        <v>540000</v>
      </c>
      <c r="K100" s="52"/>
    </row>
    <row r="101" spans="1:11" s="47" customFormat="1" ht="70.95" x14ac:dyDescent="0.35">
      <c r="A101" s="1"/>
      <c r="B101" s="1"/>
      <c r="C101" s="1"/>
      <c r="D101" s="32"/>
      <c r="E101" s="73" t="s">
        <v>133</v>
      </c>
      <c r="F101" s="46" t="s">
        <v>45</v>
      </c>
      <c r="G101" s="48"/>
      <c r="H101" s="56"/>
      <c r="I101" s="104">
        <v>-250000</v>
      </c>
      <c r="J101" s="105">
        <v>-250000</v>
      </c>
      <c r="K101" s="52"/>
    </row>
    <row r="102" spans="1:11" s="47" customFormat="1" ht="70.95" x14ac:dyDescent="0.35">
      <c r="A102" s="1"/>
      <c r="B102" s="1"/>
      <c r="C102" s="1"/>
      <c r="D102" s="32"/>
      <c r="E102" s="73" t="s">
        <v>161</v>
      </c>
      <c r="F102" s="46" t="s">
        <v>45</v>
      </c>
      <c r="G102" s="48"/>
      <c r="H102" s="56"/>
      <c r="I102" s="104">
        <v>250000</v>
      </c>
      <c r="J102" s="105">
        <v>250000</v>
      </c>
      <c r="K102" s="52"/>
    </row>
    <row r="103" spans="1:11" s="47" customFormat="1" ht="35.200000000000003" customHeight="1" x14ac:dyDescent="0.35">
      <c r="A103" s="28" t="s">
        <v>87</v>
      </c>
      <c r="B103" s="28"/>
      <c r="C103" s="28"/>
      <c r="D103" s="120" t="s">
        <v>89</v>
      </c>
      <c r="E103" s="120"/>
      <c r="F103" s="25"/>
      <c r="G103" s="42"/>
      <c r="H103" s="55"/>
      <c r="I103" s="39">
        <f t="shared" ref="I103:J105" si="0">I104</f>
        <v>0</v>
      </c>
      <c r="J103" s="83">
        <f t="shared" si="0"/>
        <v>0</v>
      </c>
      <c r="K103" s="52"/>
    </row>
    <row r="104" spans="1:11" s="47" customFormat="1" ht="35.200000000000003" customHeight="1" x14ac:dyDescent="0.35">
      <c r="A104" s="28" t="s">
        <v>88</v>
      </c>
      <c r="B104" s="28"/>
      <c r="C104" s="28"/>
      <c r="D104" s="120" t="s">
        <v>89</v>
      </c>
      <c r="E104" s="120"/>
      <c r="F104" s="25"/>
      <c r="G104" s="42"/>
      <c r="H104" s="55"/>
      <c r="I104" s="39">
        <f t="shared" si="0"/>
        <v>0</v>
      </c>
      <c r="J104" s="83">
        <f t="shared" si="0"/>
        <v>0</v>
      </c>
      <c r="K104" s="52"/>
    </row>
    <row r="105" spans="1:11" s="47" customFormat="1" ht="35.5" x14ac:dyDescent="0.35">
      <c r="A105" s="1" t="s">
        <v>90</v>
      </c>
      <c r="B105" s="1" t="s">
        <v>91</v>
      </c>
      <c r="C105" s="1" t="s">
        <v>86</v>
      </c>
      <c r="D105" s="31" t="s">
        <v>92</v>
      </c>
      <c r="E105" s="40" t="s">
        <v>177</v>
      </c>
      <c r="F105" s="25" t="s">
        <v>45</v>
      </c>
      <c r="G105" s="42"/>
      <c r="H105" s="55"/>
      <c r="I105" s="107">
        <v>0</v>
      </c>
      <c r="J105" s="108">
        <f t="shared" si="0"/>
        <v>0</v>
      </c>
      <c r="K105" s="52"/>
    </row>
    <row r="106" spans="1:11" s="47" customFormat="1" ht="53.2" x14ac:dyDescent="0.35">
      <c r="A106" s="1"/>
      <c r="B106" s="1"/>
      <c r="C106" s="1"/>
      <c r="D106" s="31"/>
      <c r="E106" s="58" t="s">
        <v>93</v>
      </c>
      <c r="F106" s="46" t="s">
        <v>79</v>
      </c>
      <c r="G106" s="48"/>
      <c r="H106" s="56"/>
      <c r="I106" s="104">
        <v>-571592</v>
      </c>
      <c r="J106" s="105"/>
      <c r="K106" s="52"/>
    </row>
    <row r="107" spans="1:11" s="47" customFormat="1" x14ac:dyDescent="0.35">
      <c r="A107" s="28" t="s">
        <v>31</v>
      </c>
      <c r="B107" s="28"/>
      <c r="C107" s="28"/>
      <c r="D107" s="118" t="s">
        <v>35</v>
      </c>
      <c r="E107" s="118"/>
      <c r="F107" s="25"/>
      <c r="G107" s="42"/>
      <c r="H107" s="55"/>
      <c r="I107" s="36">
        <f t="shared" ref="I107:J107" si="1">I108</f>
        <v>-14625000</v>
      </c>
      <c r="J107" s="117">
        <f t="shared" si="1"/>
        <v>-7550356</v>
      </c>
      <c r="K107" s="52"/>
    </row>
    <row r="108" spans="1:11" s="47" customFormat="1" x14ac:dyDescent="0.35">
      <c r="A108" s="28" t="s">
        <v>32</v>
      </c>
      <c r="B108" s="1"/>
      <c r="C108" s="1"/>
      <c r="D108" s="118" t="s">
        <v>35</v>
      </c>
      <c r="E108" s="118"/>
      <c r="F108" s="25"/>
      <c r="G108" s="42"/>
      <c r="H108" s="55"/>
      <c r="I108" s="36">
        <f>I109+I110</f>
        <v>-14625000</v>
      </c>
      <c r="J108" s="117">
        <f>J109+J110</f>
        <v>-7550356</v>
      </c>
      <c r="K108" s="52"/>
    </row>
    <row r="109" spans="1:11" s="47" customFormat="1" ht="63" customHeight="1" x14ac:dyDescent="0.35">
      <c r="A109" s="95" t="s">
        <v>138</v>
      </c>
      <c r="B109" s="95" t="s">
        <v>61</v>
      </c>
      <c r="C109" s="95" t="s">
        <v>39</v>
      </c>
      <c r="D109" s="96" t="s">
        <v>62</v>
      </c>
      <c r="E109" s="31" t="s">
        <v>82</v>
      </c>
      <c r="F109" s="25" t="s">
        <v>45</v>
      </c>
      <c r="G109" s="42"/>
      <c r="H109" s="55"/>
      <c r="I109" s="34">
        <v>-25000</v>
      </c>
      <c r="J109" s="109">
        <v>-25000</v>
      </c>
      <c r="K109" s="52"/>
    </row>
    <row r="110" spans="1:11" s="47" customFormat="1" ht="36.799999999999997" customHeight="1" x14ac:dyDescent="0.35">
      <c r="A110" s="1" t="s">
        <v>33</v>
      </c>
      <c r="B110" s="1" t="s">
        <v>19</v>
      </c>
      <c r="C110" s="1" t="s">
        <v>20</v>
      </c>
      <c r="D110" s="31" t="s">
        <v>34</v>
      </c>
      <c r="E110" s="35" t="s">
        <v>74</v>
      </c>
      <c r="F110" s="25" t="s">
        <v>45</v>
      </c>
      <c r="G110" s="42"/>
      <c r="H110" s="55"/>
      <c r="I110" s="34">
        <f>I111</f>
        <v>-14600000</v>
      </c>
      <c r="J110" s="109">
        <f>J111</f>
        <v>-7525356</v>
      </c>
      <c r="K110" s="52"/>
    </row>
    <row r="111" spans="1:11" s="47" customFormat="1" ht="36.799999999999997" customHeight="1" x14ac:dyDescent="0.35">
      <c r="A111" s="95"/>
      <c r="B111" s="95"/>
      <c r="C111" s="95"/>
      <c r="D111" s="96"/>
      <c r="E111" s="66" t="s">
        <v>114</v>
      </c>
      <c r="F111" s="46" t="s">
        <v>45</v>
      </c>
      <c r="G111" s="48"/>
      <c r="H111" s="56"/>
      <c r="I111" s="64">
        <v>-14600000</v>
      </c>
      <c r="J111" s="106">
        <v>-7525356</v>
      </c>
      <c r="K111" s="52"/>
    </row>
    <row r="112" spans="1:11" x14ac:dyDescent="0.35">
      <c r="A112" s="19"/>
      <c r="B112" s="1"/>
      <c r="C112" s="1"/>
      <c r="D112" s="4"/>
      <c r="E112" s="37" t="s">
        <v>1</v>
      </c>
      <c r="F112" s="38"/>
      <c r="G112" s="49"/>
      <c r="H112" s="53"/>
      <c r="I112" s="39">
        <f>I11+I21+I38+I49+I52+I103+I107</f>
        <v>14532183</v>
      </c>
      <c r="J112" s="83">
        <f>J11+J21+J38+J49+J52+J103+J107</f>
        <v>14532183</v>
      </c>
      <c r="K112" s="53"/>
    </row>
    <row r="113" spans="1:11" x14ac:dyDescent="0.35">
      <c r="A113" s="6"/>
      <c r="B113" s="7"/>
      <c r="C113" s="7"/>
      <c r="D113" s="8" t="s">
        <v>18</v>
      </c>
      <c r="E113" s="9"/>
      <c r="F113" s="9"/>
      <c r="G113" s="9"/>
      <c r="H113" s="10" t="s">
        <v>0</v>
      </c>
      <c r="I113" s="68"/>
      <c r="J113" s="84"/>
      <c r="K113" s="10"/>
    </row>
    <row r="114" spans="1:11" x14ac:dyDescent="0.35">
      <c r="A114" s="62"/>
      <c r="B114" s="27"/>
      <c r="D114" s="20"/>
      <c r="E114" s="20"/>
      <c r="F114" s="26"/>
      <c r="G114" s="26"/>
      <c r="H114" s="11"/>
      <c r="I114" s="2"/>
      <c r="J114" s="85"/>
    </row>
    <row r="115" spans="1:11" x14ac:dyDescent="0.35">
      <c r="E115" s="12"/>
      <c r="F115" s="12"/>
      <c r="G115" s="12"/>
      <c r="H115" s="13"/>
      <c r="I115" s="69"/>
      <c r="J115" s="86">
        <f>J112+8540400</f>
        <v>23072583</v>
      </c>
      <c r="K115" s="13"/>
    </row>
    <row r="116" spans="1:11" x14ac:dyDescent="0.35">
      <c r="H116" s="2"/>
      <c r="I116" s="69"/>
      <c r="J116" s="86"/>
    </row>
    <row r="117" spans="1:11" x14ac:dyDescent="0.35">
      <c r="H117" s="2"/>
      <c r="I117" s="61"/>
      <c r="J117" s="87"/>
      <c r="K117" s="2"/>
    </row>
    <row r="118" spans="1:11" x14ac:dyDescent="0.35">
      <c r="I118" s="2"/>
      <c r="J118" s="85"/>
    </row>
    <row r="119" spans="1:11" x14ac:dyDescent="0.35">
      <c r="H119" s="2"/>
      <c r="I119" s="2"/>
      <c r="J119" s="85"/>
    </row>
    <row r="120" spans="1:11" x14ac:dyDescent="0.35">
      <c r="H120" s="2"/>
      <c r="I120" s="2"/>
      <c r="J120" s="85"/>
      <c r="K120" s="2"/>
    </row>
    <row r="122" spans="1:11" x14ac:dyDescent="0.35">
      <c r="H122" s="2"/>
      <c r="J122" s="85"/>
    </row>
    <row r="123" spans="1:11" x14ac:dyDescent="0.35">
      <c r="H123" s="2"/>
      <c r="I123" s="2"/>
      <c r="J123" s="85"/>
      <c r="K123" s="2"/>
    </row>
  </sheetData>
  <mergeCells count="25">
    <mergeCell ref="K8:K9"/>
    <mergeCell ref="A6:K6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D107:E107"/>
    <mergeCell ref="D108:E108"/>
    <mergeCell ref="D11:E11"/>
    <mergeCell ref="D12:E12"/>
    <mergeCell ref="D21:E21"/>
    <mergeCell ref="D103:E103"/>
    <mergeCell ref="D104:E104"/>
    <mergeCell ref="D22:E22"/>
    <mergeCell ref="D52:E52"/>
    <mergeCell ref="D53:E53"/>
    <mergeCell ref="D49:E49"/>
    <mergeCell ref="D50:E50"/>
    <mergeCell ref="D38:E38"/>
    <mergeCell ref="D39:E39"/>
  </mergeCells>
  <pageMargins left="0.19685039370078741" right="0.19685039370078741" top="0.19685039370078741" bottom="0.19685039370078741" header="0.19685039370078741" footer="0.19685039370078741"/>
  <pageSetup paperSize="9" scale="61" fitToHeight="1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вересень</vt:lpstr>
      <vt:lpstr>вересень!Заголовки_для_печати</vt:lpstr>
      <vt:lpstr>вересень!Область_печати</vt:lpstr>
    </vt:vector>
  </TitlesOfParts>
  <Company>УКХиЭ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Oksana</cp:lastModifiedBy>
  <cp:lastPrinted>2020-09-03T13:45:20Z</cp:lastPrinted>
  <dcterms:created xsi:type="dcterms:W3CDTF">2005-08-15T04:40:30Z</dcterms:created>
  <dcterms:modified xsi:type="dcterms:W3CDTF">2020-09-11T12:06:21Z</dcterms:modified>
</cp:coreProperties>
</file>