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36" yWindow="118" windowWidth="13970" windowHeight="2730"/>
  </bookViews>
  <sheets>
    <sheet name="для рішення" sheetId="4" r:id="rId1"/>
  </sheets>
  <definedNames>
    <definedName name="_xlnm.Print_Titles" localSheetId="0">'для рішення'!$2:$2</definedName>
    <definedName name="_xlnm.Print_Area" localSheetId="0">'для рішення'!$A$1:$C$117</definedName>
  </definedNames>
  <calcPr calcId="144525"/>
</workbook>
</file>

<file path=xl/calcChain.xml><?xml version="1.0" encoding="utf-8"?>
<calcChain xmlns="http://schemas.openxmlformats.org/spreadsheetml/2006/main">
  <c r="B60" i="4" l="1"/>
  <c r="B8" i="4" l="1"/>
  <c r="B82" i="4"/>
  <c r="B101" i="4" l="1"/>
  <c r="B86" i="4"/>
  <c r="B85" i="4"/>
  <c r="B83" i="4"/>
  <c r="B81" i="4" s="1"/>
  <c r="B93" i="4"/>
  <c r="B92" i="4"/>
  <c r="B89" i="4" l="1"/>
  <c r="B35" i="4"/>
  <c r="B50" i="4"/>
  <c r="B113" i="4" l="1"/>
  <c r="B110" i="4"/>
  <c r="B100" i="4"/>
  <c r="B104" i="4"/>
  <c r="B76" i="4" l="1"/>
  <c r="B49" i="4"/>
  <c r="B46" i="4"/>
  <c r="B69" i="4" l="1"/>
  <c r="B67" i="4" s="1"/>
  <c r="B7" i="4" l="1"/>
  <c r="B31" i="4" l="1"/>
  <c r="B96" i="4"/>
  <c r="B117" i="4" s="1"/>
  <c r="B4" i="4"/>
  <c r="B6" i="4"/>
  <c r="B25" i="4" l="1"/>
  <c r="B23" i="4" l="1"/>
  <c r="B13" i="4"/>
  <c r="B9" i="4" s="1"/>
  <c r="B3" i="4" s="1"/>
  <c r="B58" i="4"/>
  <c r="B34" i="4" l="1"/>
  <c r="B63" i="4" s="1"/>
</calcChain>
</file>

<file path=xl/sharedStrings.xml><?xml version="1.0" encoding="utf-8"?>
<sst xmlns="http://schemas.openxmlformats.org/spreadsheetml/2006/main" count="160" uniqueCount="143">
  <si>
    <t>КУ "Терцентр"</t>
  </si>
  <si>
    <t>додаткові кошти</t>
  </si>
  <si>
    <t>назва розпорядника/установи</t>
  </si>
  <si>
    <t>напрямок</t>
  </si>
  <si>
    <t>РАЗОМ</t>
  </si>
  <si>
    <t>Відділ освіти</t>
  </si>
  <si>
    <t>БЮДЖЕТНА СФЕРА</t>
  </si>
  <si>
    <t>МІСЬКІ ПРОГРАМИ (ДЕРЖАВНІ УСТАНОВИ)</t>
  </si>
  <si>
    <t>ЖИТЛОВО-КОМУНАЛЬНИЙ СЕКТОР ТА БЛАГОУСТРІЙ</t>
  </si>
  <si>
    <t xml:space="preserve">перерозподіл в межах виділених коштів та головного розпорядника між поточними та капітальними видатками  </t>
  </si>
  <si>
    <t>Виконавчий комітет</t>
  </si>
  <si>
    <t>Відділ охорони здоров'я</t>
  </si>
  <si>
    <t>Фінансове управління</t>
  </si>
  <si>
    <t>Перерозподіл в межах кошторису розпорядників (за рахунок економії)</t>
  </si>
  <si>
    <t>Організація 2-х робочих місць  працівників УСП у приміщенні ЦНАП</t>
  </si>
  <si>
    <t>капітальний ремонт дорожнього полотна по вул.Ювілейній с.Малодолинське</t>
  </si>
  <si>
    <t>відновлення видатків на протипожежні заходи</t>
  </si>
  <si>
    <t>Монтаж пожежної сигналізації та системи оповіщення про пожежу в приміщеннях управління</t>
  </si>
  <si>
    <t>КУ "Муніципальна варта"</t>
  </si>
  <si>
    <t>Чорноморський міський відділ ГУ ДСНС в Одеській області</t>
  </si>
  <si>
    <t>придбання форменого (спец) одягу та взуття</t>
  </si>
  <si>
    <t>ВКГБ</t>
  </si>
  <si>
    <t>капітальний ремонт доріг на міському кладовищі</t>
  </si>
  <si>
    <t>отримання свідоцтва про підвищення кваліфікації у "Гільдії інженерів технічного нагляду за будівництвом об'єктів архітектури"</t>
  </si>
  <si>
    <t>встановлення пожежних гідрантів (в районі ЗОШ сел.Олександрівка, ЗОШ в с.Бурлача Балка, ДНЗ пр-т Миру, 17а)</t>
  </si>
  <si>
    <t>поточний ремонт тротуару по вул.Перемоги вздовж території КП "Чорноморськтеплоенерго"</t>
  </si>
  <si>
    <t>додаткові асигнування для забезпечення виплати непрацюючим ветеранам педагогічної праці Чорноморської  територіальної громади згідно Програми соціального захисту та соціального забезпечення</t>
  </si>
  <si>
    <t>проведення щорічного міського конкурсу "Двір найкращого благоустрою"</t>
  </si>
  <si>
    <t>КП "Палац спорту "Юність"</t>
  </si>
  <si>
    <t>фінансова підтримка на оплату праці з нарахуваннями</t>
  </si>
  <si>
    <t>УСП</t>
  </si>
  <si>
    <t>капітальний ремонт інженерних мереж та відновлення пішохідної зони на міському пляжі м.Чорноморськ</t>
  </si>
  <si>
    <t>Постанова КМУ від 03.06.2020р. № 441, проєкт № 3963 від 06.08.2020р.</t>
  </si>
  <si>
    <t>паливно - мастильні матерали</t>
  </si>
  <si>
    <t>оплата електроенергії за зовнішнє освітлення</t>
  </si>
  <si>
    <t>МАЛОДОЛИНСЬКА С/А</t>
  </si>
  <si>
    <t>ОЛЕКСАНДРІВСЬКА С/А</t>
  </si>
  <si>
    <t>підвищення посадових окладів працівникам органів місцевого самоврядування та мінімальної заробітної плати</t>
  </si>
  <si>
    <t>ЧМССССДМ</t>
  </si>
  <si>
    <t>підвищення  мінімальної заробітної плати та тарифного розряду</t>
  </si>
  <si>
    <t xml:space="preserve">Виконавчий комітет </t>
  </si>
  <si>
    <r>
      <t>ремонт насосної станції та створення резервуару води об'ємом 200м</t>
    </r>
    <r>
      <rPr>
        <sz val="12"/>
        <color rgb="FF000000"/>
        <rFont val="Calibri"/>
        <family val="2"/>
        <charset val="204"/>
      </rPr>
      <t>³</t>
    </r>
    <r>
      <rPr>
        <sz val="12"/>
        <color rgb="FF000000"/>
        <rFont val="Times New Roman"/>
        <family val="1"/>
        <charset val="204"/>
      </rPr>
      <t xml:space="preserve"> для вирішення проблем водопостачання лікарні </t>
    </r>
  </si>
  <si>
    <t>поточний ремонт житлового фонду</t>
  </si>
  <si>
    <t>облаштування світлофорного об'єкту на перехресті вулиць за адресою: Одеська область, с. Малодолинське вул. Е. Савінова-вул. Космонтавтів</t>
  </si>
  <si>
    <t>капітальний ремонт благоустрою - улаштування тротуару по вул. Д. Горбунова, сел. Олександрівка</t>
  </si>
  <si>
    <t>капітальний ремонт доріг пров. Зеленого (на ділянці від вул. Центральна до пров. Західного)</t>
  </si>
  <si>
    <t xml:space="preserve">капітальний ремонт внутрішньобудинкових мереж та покрівлі </t>
  </si>
  <si>
    <t>оплата праці 3-х операторів відеоспостереження, які додатково  вводяться до штату - 245,0 тис. грн. та підвищення мін. зарплати та тарифного розряду - 159,3</t>
  </si>
  <si>
    <t xml:space="preserve">0210150 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</si>
  <si>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 xml:space="preserve">зменшення видатків  лист від 19.08.2020 № 48-08/20 </t>
  </si>
  <si>
    <t xml:space="preserve">0210180 Інша діяльність у сфері державного управління </t>
  </si>
  <si>
    <t>0218210 Муніципальні формування з охорони громадського порядку</t>
  </si>
  <si>
    <t>0216030 Організація благоустрою  населених пунктів</t>
  </si>
  <si>
    <t>придбання обладнання для КУ "Муніципальна варта" лист № 167 від19.08.2020</t>
  </si>
  <si>
    <t>зменшення поточних видатків з поточного ремонту зовнішнього освітлення в сел. Олександрівка (лист від 20 серпня 2020 р. № 01-04/827) з подальшим перерозподілом ка капітальні видатки</t>
  </si>
  <si>
    <t>збільшення капітальних видатків на капітальний ремонт зовнішнього освітлення по вул. Пушкіна, Шкільна, Морська, Київська  в сел. Олександрівка (лист від 20 серпня 2020 р. № 01-04/827)</t>
  </si>
  <si>
    <t>заміна вікон пр. Миру, 23, 25</t>
  </si>
  <si>
    <t>Технічний нагляд  по об'єкту "Реконструкція приймального відділення Комунального некомерційного підприємства  "Чорноморська лікарня" Чорноморської міської ради Одеської області під відділення екстреної медичної допомоги, за адресою: Одеська обл., м.Чорноморськ, вул.Віталія Шума, 4" (пот)</t>
  </si>
  <si>
    <t>придбання вогнегасників для КНП "Чорноморська лікарня" (пот)</t>
  </si>
  <si>
    <t>встановлення вогнетривких дверей   в КНП "Чорноморська лікарня" (кап)</t>
  </si>
  <si>
    <t>оснащення кабінету дитячої офтальмології КНП "Чорноморська лікарня" (пот. - 18; кап. - 74)</t>
  </si>
  <si>
    <t>поточні видатки КНП "Чорноморська лікарня"  (пот. - 6; кап. - 194)</t>
  </si>
  <si>
    <t>підготовка до опалювального періоду КНП "Чорноморська лікарня" (пот)</t>
  </si>
  <si>
    <t>придбання постільної білизни (пот)</t>
  </si>
  <si>
    <t>придбання меблів та обладнання для відділення переливання крові (пот. - 36; кап. - 729)</t>
  </si>
  <si>
    <t>придбання  апаратури 7 одиниць (кап.)</t>
  </si>
  <si>
    <t>прочищення  каналізації та встановлення зливоприймальних решіток на території лікарні (пот)</t>
  </si>
  <si>
    <t>оплата послуг із встановлення кондиціонерів для відділу охорони здоров'я (пот)</t>
  </si>
  <si>
    <t>часткова заміна вікон в поліклініці  (кап)</t>
  </si>
  <si>
    <t>заміна 2-х ліфтів в поліклініці (кап)</t>
  </si>
  <si>
    <t>встановлення світлофорного об'єкту в с. Б.Б.</t>
  </si>
  <si>
    <t>обладнання робочих місць 3-х операторів відеоспостереження, які вводяться до штату (лист від  05.08.20р. № 156)</t>
  </si>
  <si>
    <t>0218340 Природоохоронні заходи за рахунок цільових фондів</t>
  </si>
  <si>
    <t>перерозподіл по ФОНПС - послуг на збирання та перевезення вторсировини з ВКГБ на Малодолинську с/а, Бурдачобалківську с/а, Олександрівську с/а</t>
  </si>
  <si>
    <t>Олександрівська селищна адміністрація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</si>
  <si>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</si>
  <si>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Малодолинська сільська адміністрація Чорноморської міської ради Одеської області</t>
  </si>
  <si>
    <t>перерозподіл по ФОНПС - послуг на збирання та перевезення вторсировини з ВКГБ</t>
  </si>
  <si>
    <t>1210160 Керівництво і управління у відповідній сфері у містах (місті Києві), селищах, селах, об'єднаних територіальних громадах</t>
  </si>
  <si>
    <t>перерозподіл видатків з фінуправління на медіа послуги</t>
  </si>
  <si>
    <t>1218340 Природоохоронні заходи за рахунок цільових фондів</t>
  </si>
  <si>
    <t>відновлення резервного фонду</t>
  </si>
  <si>
    <t>1218110 Заходи із запобігання та ліквідації надзвичайних ситуацій та наслідків стихійного лиха</t>
  </si>
  <si>
    <t>перерозподіл видатків на ВКГБ  на медіа послуги</t>
  </si>
  <si>
    <t>3718700 Резервний фонд </t>
  </si>
  <si>
    <t>Відновлення плану резервного фонду з ВКГБ - 1,66543 тис.грн</t>
  </si>
  <si>
    <t>0218340 Заходи та роботи з мобілізаційної підготовки місцевого значення</t>
  </si>
  <si>
    <t>зменшення видатків за напрямком  забезпечення поставки людських і транспортних ресурсів  - 40,0 тис. грн., придбання канцтоварів - 5,0 (пот.) пло міській програмі</t>
  </si>
  <si>
    <t>3719800 Субвенція з місцевого бюджету державному бюджету на виконання програм соціально - економічного розвитку регіонів</t>
  </si>
  <si>
    <t>1216011 Експлуатація та технічне обслуговування житлового фонду</t>
  </si>
  <si>
    <t>Капітальний ремонт багатоповерхового житлового будинку за адресою: м.Чорноморськ, вул.Олександрійська, 11</t>
  </si>
  <si>
    <t>Поточний ремонт  багатоповерхового житлового будинку за адресою: м.Чорноморськ, вул.Олександрійська, 11 (установлення поштових скриньок)</t>
  </si>
  <si>
    <t>0813242 Інші заходи у сфері соціального захисту і соціального забезпечення</t>
  </si>
  <si>
    <t>зменшення видатків для  надання соціальних гарантій особам, які доглядають громадян похилого віку , інвалідам тощона іншу програму</t>
  </si>
  <si>
    <t xml:space="preserve"> надання соціальних гарантій особам, які доглядають громадян похилого віку , інвалідам тощона іншу програму</t>
  </si>
  <si>
    <t>0813160 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</si>
  <si>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зменшення поточних видатків по  поточного ремонту доріг на капітальний ремонт благоустрою, улаштування автобусних зупинок</t>
  </si>
  <si>
    <t xml:space="preserve"> капітальний ремонт благоустрою, улаштування автобусних зупинок</t>
  </si>
  <si>
    <t>УКВЗВ</t>
  </si>
  <si>
    <t>3117130 Здійснення заходів із землеустрою</t>
  </si>
  <si>
    <t>3117693 Інші заходи, пов'язані з економічною діяльністю</t>
  </si>
  <si>
    <t>фінансова підтримка КП "Аквапарк"</t>
  </si>
  <si>
    <t>зменшення видатків на фінпідтримку Кп "Аквапарк"</t>
  </si>
  <si>
    <t>поточний ремонт благоустрою прибудинкових територій, внутрішньоквартальних проїздів та поточний ямковий ремонт вулиць міста, с.Олександрівка, с.Малодолинське та с.Бурлача Балка</t>
  </si>
  <si>
    <t>капітальний ремонт житлового фонду</t>
  </si>
  <si>
    <t>поточне утримання об'єктів благоустрою та зеленої зони</t>
  </si>
  <si>
    <t>доплата соціальним працівникам по COVID-19 (з 23.06.20 - 30.09.20) - 604,5 тис. грн. та підвищення мін.зарплати та таривного розряду - 183,1 тис. грн.</t>
  </si>
  <si>
    <t>заміна ліфтів - 4,0 млн. грн. (вул. В. Шума, 6 (1,2),  В.Шума,13А (1), В. Шума, 21 (7), 1 Травня, 5 (4); заміна лебідки, канатів, стояка, шлейфу - 0,7 млн. грн. ( вул Олександрійська , 4 (1), (2)); заміна шлейфу, стояка - 0,3 млн. грн. (вул. Спортивна, 10 (1), (2))</t>
  </si>
  <si>
    <t>капітальний ремонт водоводу м.Чорноморськ, вул.Перемоги, 35-А</t>
  </si>
  <si>
    <t>Проєктні роботи, експертиза проєкту, виконання будівельних робіт  по винесенню мереж водовідведення, які приймають стоки від житлового будинку ОСББ "НОМЕР СІМ" (вул.Лазурна, 2) з приватної території ТОВ "Іллічівськміськбуд"</t>
  </si>
  <si>
    <t>Капітальний ремонт дороги по вул.1 Травня з облаштуванням кругового руху (світлофор біля ж/к "Кольоровий бульвар")</t>
  </si>
  <si>
    <t>капітальний ремонт благоустрою прибудинкової території за адресою: м. Чорноморськ, пр. Миру, 25, 27</t>
  </si>
  <si>
    <t>зменшення поточних видаків по теплопостачанню</t>
  </si>
  <si>
    <t>0712010 Багатопрофільна стаціонарна медична допомога населенню</t>
  </si>
  <si>
    <t xml:space="preserve">збільшення капітальних видатків на заміну вікон в поліклініці - 500,0; придбання побутової техніки для відділень стаціонару - 233,0 </t>
  </si>
  <si>
    <t>зменшення капітальних видатків за підсумками публічних закупівель</t>
  </si>
  <si>
    <t>на оплату послуг за участь в семінарі-навчанні</t>
  </si>
  <si>
    <t>0712100 Cтоматологічна допомога населенню</t>
  </si>
  <si>
    <t>збільшення капітальних видатків на придбання комп'ютерної техніки та медичного обладнання</t>
  </si>
  <si>
    <t>0611010 Надання дошкільної освіти</t>
  </si>
  <si>
    <t>0611020 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</si>
  <si>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0611030 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</si>
  <si>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0611090 Надання позашкільної освіти закладами позашкільної освіти, заходи із позашкільної роботи з дітьми</t>
  </si>
  <si>
    <t>зменшення поточних видатків на 258,856; збільшення капітальних видатків на 101,956</t>
  </si>
  <si>
    <t>збільшення поточних видатків на 16,0 та капітальних на - 25,0 за рахунок перерозподілу</t>
  </si>
  <si>
    <t>зменшення поточних видатків на 120,8 та збільшення капітальних на - 236,7</t>
  </si>
  <si>
    <t>0613242 Інші заходи у сфері соціального захисту і соціального забезпечення</t>
  </si>
  <si>
    <t>0611161 Забезпечення діяльності інших закладів у сфері освіти</t>
  </si>
  <si>
    <t>придбання планшетів для дітей пільгової категорії згідно Міської програми (ЗФ)</t>
  </si>
  <si>
    <t>Відділ у справах сім'ї, молоді та спорту</t>
  </si>
  <si>
    <t>залишок невикористанних коштів по завершенню оздоровчої кампанії</t>
  </si>
  <si>
    <t>1113140 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</si>
  <si>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1115061 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</si>
  <si>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економія внаслідок запровадженого карантину</t>
  </si>
  <si>
    <t>зменшення поточних видатків на 210,2 та збільшення на відповідну суму капітальних видатків; зменшення ФОП  на 282,54</t>
  </si>
  <si>
    <t>капітальний  та поточний ремонт внутріквартальних проїздів, в т.ч. Олександрійська, 4-4а, обмежувачі швидкості  (12,0) (поточний - 965,65; капітальний - 2554,95)</t>
  </si>
  <si>
    <t xml:space="preserve">зменшення поточних видатків </t>
  </si>
  <si>
    <t>0710160 Керівництво і управління у відповідній сфері у містах (місті Києві), селищах, селах, об'єднаних територіальних громадах</t>
  </si>
  <si>
    <t>0810160 Керівництво і управління у відповідній сфері у містах (місті Києві), селищах, селах, об'єднаних територіальних громадах</t>
  </si>
  <si>
    <t xml:space="preserve">адресна допомога хворим  на КОВІД для  обстеження грудної клітини  на КТ </t>
  </si>
  <si>
    <t>улаштування пождежної системи воєнкомата (кап.) по Міській програмі</t>
  </si>
  <si>
    <t>Пропозиції щодо внесення змін до видаткової частини бюджету міста Чорноморська, сформовані на підставі звернень головних розпорядників та депутатів Чорноморської міської ради  Одеської області</t>
  </si>
  <si>
    <t>Будівництво інтегрованої системи відеоспостереження та відеоаналітики міста Чорноморськ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</si>
</sst>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0000"/>
    <numFmt numFmtId="167" formatCode="#,##0.000000"/>
    <numFmt numFmtId="168" formatCode="0.0"/>
    <numFmt numFmtId="169" formatCode="#,##0.0"/>
  </numFmts>
  <fonts count="3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2">
    <xf numFmtId="0" fontId="0" fillId="0" borderId="0"/>
    <xf numFmtId="0" fontId="12" fillId="0" borderId="0"/>
    <xf numFmtId="0" fontId="18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17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6" borderId="0" applyNumberFormat="0" applyBorder="0" applyAlignment="0" applyProtection="0"/>
    <xf numFmtId="0" fontId="20" fillId="10" borderId="4" applyNumberFormat="0" applyAlignment="0" applyProtection="0"/>
    <xf numFmtId="0" fontId="21" fillId="37" borderId="5" applyNumberFormat="0" applyAlignment="0" applyProtection="0"/>
    <xf numFmtId="0" fontId="22" fillId="37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38" borderId="10" applyNumberFormat="0" applyAlignment="0" applyProtection="0"/>
    <xf numFmtId="0" fontId="28" fillId="0" borderId="0" applyNumberFormat="0" applyFill="0" applyBorder="0" applyAlignment="0" applyProtection="0"/>
    <xf numFmtId="0" fontId="29" fillId="39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40" borderId="11" applyNumberFormat="0" applyFont="0" applyAlignment="0" applyProtection="0"/>
    <xf numFmtId="0" fontId="32" fillId="0" borderId="12" applyNumberFormat="0" applyFill="0" applyAlignment="0" applyProtection="0"/>
    <xf numFmtId="0" fontId="35" fillId="0" borderId="0"/>
    <xf numFmtId="0" fontId="33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34" fillId="7" borderId="0" applyNumberFormat="0" applyBorder="0" applyAlignment="0" applyProtection="0"/>
    <xf numFmtId="0" fontId="34" fillId="13" borderId="0" applyNumberFormat="0" applyBorder="0" applyAlignment="0" applyProtection="0"/>
    <xf numFmtId="0" fontId="30" fillId="12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44" borderId="0" applyNumberFormat="0" applyBorder="0" applyAlignment="0" applyProtection="0"/>
    <xf numFmtId="0" fontId="36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7" fillId="45" borderId="10" applyNumberFormat="0" applyAlignment="0" applyProtection="0"/>
    <xf numFmtId="0" fontId="26" fillId="0" borderId="9" applyNumberFormat="0" applyFill="0" applyAlignment="0" applyProtection="0"/>
    <xf numFmtId="0" fontId="37" fillId="46" borderId="11" applyNumberFormat="0" applyFont="0" applyAlignment="0" applyProtection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2" fillId="47" borderId="4" applyNumberFormat="0" applyAlignment="0" applyProtection="0"/>
    <xf numFmtId="0" fontId="20" fillId="16" borderId="4" applyNumberFormat="0" applyAlignment="0" applyProtection="0"/>
    <xf numFmtId="0" fontId="21" fillId="47" borderId="5" applyNumberFormat="0" applyAlignment="0" applyProtection="0"/>
    <xf numFmtId="0" fontId="29" fillId="48" borderId="0" applyNumberFormat="0" applyBorder="0" applyAlignment="0" applyProtection="0"/>
    <xf numFmtId="0" fontId="32" fillId="0" borderId="12" applyNumberFormat="0" applyFill="0" applyAlignment="0" applyProtection="0"/>
  </cellStyleXfs>
  <cellXfs count="6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7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166" fontId="1" fillId="3" borderId="1" xfId="0" applyNumberFormat="1" applyFont="1" applyFill="1" applyBorder="1"/>
    <xf numFmtId="166" fontId="2" fillId="3" borderId="1" xfId="0" applyNumberFormat="1" applyFont="1" applyFill="1" applyBorder="1"/>
    <xf numFmtId="166" fontId="7" fillId="4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6" fontId="3" fillId="0" borderId="1" xfId="0" applyNumberFormat="1" applyFont="1" applyBorder="1" applyAlignment="1">
      <alignment vertical="center" wrapText="1"/>
    </xf>
    <xf numFmtId="166" fontId="3" fillId="3" borderId="1" xfId="0" applyNumberFormat="1" applyFont="1" applyFill="1" applyBorder="1"/>
    <xf numFmtId="4" fontId="1" fillId="3" borderId="1" xfId="0" applyNumberFormat="1" applyFont="1" applyFill="1" applyBorder="1"/>
    <xf numFmtId="4" fontId="2" fillId="3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9" fillId="3" borderId="1" xfId="0" applyFont="1" applyFill="1" applyBorder="1" applyAlignment="1">
      <alignment wrapText="1"/>
    </xf>
    <xf numFmtId="0" fontId="2" fillId="0" borderId="0" xfId="0" applyFont="1"/>
    <xf numFmtId="0" fontId="2" fillId="3" borderId="1" xfId="0" applyFont="1" applyFill="1" applyBorder="1" applyAlignment="1">
      <alignment wrapText="1"/>
    </xf>
    <xf numFmtId="166" fontId="2" fillId="3" borderId="1" xfId="0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0" fontId="13" fillId="3" borderId="1" xfId="1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168" fontId="8" fillId="0" borderId="1" xfId="0" applyNumberFormat="1" applyFont="1" applyBorder="1" applyAlignment="1">
      <alignment horizontal="right" wrapText="1"/>
    </xf>
    <xf numFmtId="169" fontId="9" fillId="3" borderId="1" xfId="0" applyNumberFormat="1" applyFont="1" applyFill="1" applyBorder="1"/>
    <xf numFmtId="0" fontId="9" fillId="0" borderId="0" xfId="0" applyFont="1"/>
    <xf numFmtId="4" fontId="9" fillId="3" borderId="1" xfId="0" applyNumberFormat="1" applyFont="1" applyFill="1" applyBorder="1"/>
    <xf numFmtId="169" fontId="9" fillId="3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/>
    <xf numFmtId="166" fontId="9" fillId="3" borderId="1" xfId="0" applyNumberFormat="1" applyFont="1" applyFill="1" applyBorder="1"/>
    <xf numFmtId="4" fontId="14" fillId="3" borderId="3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left" wrapText="1"/>
    </xf>
    <xf numFmtId="168" fontId="9" fillId="0" borderId="1" xfId="0" applyNumberFormat="1" applyFont="1" applyBorder="1" applyAlignment="1">
      <alignment horizontal="right" wrapText="1"/>
    </xf>
    <xf numFmtId="169" fontId="15" fillId="3" borderId="1" xfId="1" applyNumberFormat="1" applyFont="1" applyFill="1" applyBorder="1" applyAlignment="1">
      <alignment horizontal="right" wrapText="1"/>
    </xf>
    <xf numFmtId="0" fontId="15" fillId="3" borderId="1" xfId="1" applyFont="1" applyFill="1" applyBorder="1" applyAlignment="1">
      <alignment wrapText="1"/>
    </xf>
    <xf numFmtId="0" fontId="15" fillId="3" borderId="1" xfId="1" applyFont="1" applyFill="1" applyBorder="1" applyAlignment="1">
      <alignment horizontal="left" wrapText="1"/>
    </xf>
    <xf numFmtId="169" fontId="13" fillId="3" borderId="1" xfId="1" applyNumberFormat="1" applyFont="1" applyFill="1" applyBorder="1" applyAlignment="1">
      <alignment horizontal="right" wrapText="1"/>
    </xf>
    <xf numFmtId="0" fontId="16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0" xfId="0" applyFont="1"/>
    <xf numFmtId="0" fontId="8" fillId="0" borderId="0" xfId="0" applyFont="1"/>
    <xf numFmtId="165" fontId="7" fillId="4" borderId="1" xfId="0" applyNumberFormat="1" applyFont="1" applyFill="1" applyBorder="1"/>
    <xf numFmtId="0" fontId="2" fillId="0" borderId="0" xfId="0" applyFont="1"/>
    <xf numFmtId="0" fontId="6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166" fontId="2" fillId="3" borderId="1" xfId="0" applyNumberFormat="1" applyFont="1" applyFill="1" applyBorder="1"/>
    <xf numFmtId="167" fontId="2" fillId="3" borderId="1" xfId="0" applyNumberFormat="1" applyFont="1" applyFill="1" applyBorder="1"/>
    <xf numFmtId="0" fontId="38" fillId="3" borderId="1" xfId="2" applyFont="1" applyFill="1" applyBorder="1" applyAlignment="1">
      <alignment horizontal="left" wrapText="1"/>
    </xf>
    <xf numFmtId="0" fontId="38" fillId="3" borderId="1" xfId="0" applyFont="1" applyFill="1" applyBorder="1" applyAlignment="1">
      <alignment wrapText="1"/>
    </xf>
    <xf numFmtId="0" fontId="38" fillId="3" borderId="1" xfId="57" applyFont="1" applyFill="1" applyBorder="1" applyAlignment="1">
      <alignment wrapText="1"/>
    </xf>
    <xf numFmtId="0" fontId="1" fillId="3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92">
    <cellStyle name="20% — акцент1 2" xfId="3"/>
    <cellStyle name="20% — акцент2 2" xfId="4"/>
    <cellStyle name="20% — акцент3 2" xfId="5"/>
    <cellStyle name="20% — акцент4 2" xfId="6"/>
    <cellStyle name="20% — акцент5 2" xfId="7"/>
    <cellStyle name="20% — акцент6 2" xfId="8"/>
    <cellStyle name="20% - 强调文字颜色 1" xfId="9"/>
    <cellStyle name="20% - 强调文字颜色 2" xfId="10"/>
    <cellStyle name="20% - 强调文字颜色 3" xfId="11"/>
    <cellStyle name="20% - 强调文字颜色 4" xfId="12"/>
    <cellStyle name="20% - 强调文字颜色 5" xfId="13"/>
    <cellStyle name="20% - 强调文字颜色 6" xfId="14"/>
    <cellStyle name="40% — акцент1 2" xfId="15"/>
    <cellStyle name="40% — акцент2 2" xfId="16"/>
    <cellStyle name="40% — акцент3 2" xfId="17"/>
    <cellStyle name="40% — акцент4 2" xfId="18"/>
    <cellStyle name="40% — акцент5 2" xfId="19"/>
    <cellStyle name="40% — акцент6 2" xfId="20"/>
    <cellStyle name="40% - 强调文字颜色 1" xfId="21"/>
    <cellStyle name="40% - 强调文字颜色 2" xfId="22"/>
    <cellStyle name="40% - 强调文字颜色 3" xfId="23"/>
    <cellStyle name="40% - 强调文字颜色 4" xfId="24"/>
    <cellStyle name="40% - 强调文字颜色 5" xfId="25"/>
    <cellStyle name="40% - 强调文字颜色 6" xfId="26"/>
    <cellStyle name="60% — акцент1 2" xfId="27"/>
    <cellStyle name="60% — акцент2 2" xfId="28"/>
    <cellStyle name="60% — акцент3 2" xfId="29"/>
    <cellStyle name="60% — акцент4 2" xfId="30"/>
    <cellStyle name="60% — акцент5 2" xfId="31"/>
    <cellStyle name="60% — акцент6 2" xfId="32"/>
    <cellStyle name="60% - 强调文字颜色 1" xfId="33"/>
    <cellStyle name="60% - 强调文字颜色 2" xfId="34"/>
    <cellStyle name="60% - 强调文字颜色 3" xfId="35"/>
    <cellStyle name="60% - 强调文字颜色 4" xfId="36"/>
    <cellStyle name="60% - 强调文字颜色 5" xfId="37"/>
    <cellStyle name="60% - 强调文字颜色 6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" xfId="0" builtinId="0"/>
    <cellStyle name="Обычный 2" xfId="56"/>
    <cellStyle name="Обычный 3" xfId="57"/>
    <cellStyle name="Обычный 4" xfId="58"/>
    <cellStyle name="Обычный 5" xfId="59"/>
    <cellStyle name="Обычный 6" xfId="60"/>
    <cellStyle name="Обычный 7" xfId="2"/>
    <cellStyle name="Обычный_дод 3" xfId="1"/>
    <cellStyle name="Плохой 2" xfId="61"/>
    <cellStyle name="Пояснение 2" xfId="62"/>
    <cellStyle name="Примечание 2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Хороший 2" xfId="68"/>
    <cellStyle name="好" xfId="69"/>
    <cellStyle name="差" xfId="70"/>
    <cellStyle name="强调文字颜色 1" xfId="71"/>
    <cellStyle name="强调文字颜色 2" xfId="72"/>
    <cellStyle name="强调文字颜色 3" xfId="73"/>
    <cellStyle name="强调文字颜色 4" xfId="74"/>
    <cellStyle name="强调文字颜色 5" xfId="75"/>
    <cellStyle name="强调文字颜色 6" xfId="76"/>
    <cellStyle name="标题" xfId="77"/>
    <cellStyle name="标题 1" xfId="78"/>
    <cellStyle name="标题 2" xfId="79"/>
    <cellStyle name="标题 3" xfId="80"/>
    <cellStyle name="标题 4" xfId="81"/>
    <cellStyle name="检查单元格" xfId="82"/>
    <cellStyle name="汇总" xfId="83"/>
    <cellStyle name="注释" xfId="84"/>
    <cellStyle name="解释性文本" xfId="85"/>
    <cellStyle name="警告文本" xfId="86"/>
    <cellStyle name="计算" xfId="87"/>
    <cellStyle name="输入" xfId="88"/>
    <cellStyle name="输出" xfId="89"/>
    <cellStyle name="适中" xfId="90"/>
    <cellStyle name="链接单元格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tabSelected="1" view="pageBreakPreview" zoomScale="80" zoomScaleNormal="100" zoomScaleSheetLayoutView="80" workbookViewId="0">
      <selection activeCell="C19" sqref="C19"/>
    </sheetView>
  </sheetViews>
  <sheetFormatPr defaultColWidth="9.09765625" defaultRowHeight="15.05" x14ac:dyDescent="0.3"/>
  <cols>
    <col min="1" max="1" width="38.296875" style="4" customWidth="1"/>
    <col min="2" max="2" width="21.09765625" style="1" customWidth="1"/>
    <col min="3" max="3" width="78.59765625" style="4" customWidth="1"/>
    <col min="4" max="16384" width="9.09765625" style="1"/>
  </cols>
  <sheetData>
    <row r="1" spans="1:3" ht="45.8" customHeight="1" x14ac:dyDescent="0.3">
      <c r="A1" s="61" t="s">
        <v>141</v>
      </c>
      <c r="B1" s="61"/>
      <c r="C1" s="61"/>
    </row>
    <row r="2" spans="1:3" ht="26.2" customHeight="1" x14ac:dyDescent="0.3">
      <c r="A2" s="2" t="s">
        <v>2</v>
      </c>
      <c r="B2" s="2" t="s">
        <v>1</v>
      </c>
      <c r="C2" s="2" t="s">
        <v>3</v>
      </c>
    </row>
    <row r="3" spans="1:3" s="7" customFormat="1" ht="17.75" x14ac:dyDescent="0.35">
      <c r="A3" s="6" t="s">
        <v>6</v>
      </c>
      <c r="B3" s="18">
        <f>B4+B6+B9+B22+B23+B25+B27</f>
        <v>20094.256000000001</v>
      </c>
      <c r="C3" s="6"/>
    </row>
    <row r="4" spans="1:3" x14ac:dyDescent="0.3">
      <c r="A4" s="3" t="s">
        <v>10</v>
      </c>
      <c r="B4" s="11">
        <f>B5</f>
        <v>45</v>
      </c>
      <c r="C4" s="10"/>
    </row>
    <row r="5" spans="1:3" x14ac:dyDescent="0.3">
      <c r="A5" s="3"/>
      <c r="B5" s="12">
        <v>45</v>
      </c>
      <c r="C5" s="10" t="s">
        <v>16</v>
      </c>
    </row>
    <row r="6" spans="1:3" x14ac:dyDescent="0.3">
      <c r="A6" s="3" t="s">
        <v>18</v>
      </c>
      <c r="B6" s="11">
        <f>B7+B8</f>
        <v>5356.9000000000005</v>
      </c>
      <c r="C6" s="10"/>
    </row>
    <row r="7" spans="1:3" ht="45.15" x14ac:dyDescent="0.3">
      <c r="A7" s="3"/>
      <c r="B7" s="12">
        <f>245+159.3</f>
        <v>404.3</v>
      </c>
      <c r="C7" s="10" t="s">
        <v>47</v>
      </c>
    </row>
    <row r="8" spans="1:3" ht="30.1" x14ac:dyDescent="0.3">
      <c r="A8" s="3"/>
      <c r="B8" s="12">
        <f>4997.6-45</f>
        <v>4952.6000000000004</v>
      </c>
      <c r="C8" s="54" t="s">
        <v>142</v>
      </c>
    </row>
    <row r="9" spans="1:3" x14ac:dyDescent="0.3">
      <c r="A9" s="3" t="s">
        <v>11</v>
      </c>
      <c r="B9" s="11">
        <f>B10+B11+B12+B13+B14+B15+B16+B17+B18+B19+B20+B21</f>
        <v>12814.655999999999</v>
      </c>
      <c r="C9" s="10"/>
    </row>
    <row r="10" spans="1:3" ht="75.25" x14ac:dyDescent="0.3">
      <c r="A10" s="10"/>
      <c r="B10" s="12">
        <v>8</v>
      </c>
      <c r="C10" s="27" t="s">
        <v>57</v>
      </c>
    </row>
    <row r="11" spans="1:3" x14ac:dyDescent="0.3">
      <c r="A11" s="10"/>
      <c r="B11" s="12">
        <v>70</v>
      </c>
      <c r="C11" s="27" t="s">
        <v>58</v>
      </c>
    </row>
    <row r="12" spans="1:3" x14ac:dyDescent="0.3">
      <c r="A12" s="10"/>
      <c r="B12" s="12">
        <v>195</v>
      </c>
      <c r="C12" s="27" t="s">
        <v>59</v>
      </c>
    </row>
    <row r="13" spans="1:3" ht="38.299999999999997" customHeight="1" x14ac:dyDescent="0.3">
      <c r="A13" s="10"/>
      <c r="B13" s="12">
        <f>74+18</f>
        <v>92</v>
      </c>
      <c r="C13" s="27" t="s">
        <v>60</v>
      </c>
    </row>
    <row r="14" spans="1:3" x14ac:dyDescent="0.3">
      <c r="A14" s="10"/>
      <c r="B14" s="12">
        <v>200</v>
      </c>
      <c r="C14" s="27" t="s">
        <v>61</v>
      </c>
    </row>
    <row r="15" spans="1:3" x14ac:dyDescent="0.3">
      <c r="A15" s="10"/>
      <c r="B15" s="12">
        <v>300</v>
      </c>
      <c r="C15" s="27" t="s">
        <v>62</v>
      </c>
    </row>
    <row r="16" spans="1:3" x14ac:dyDescent="0.3">
      <c r="A16" s="10"/>
      <c r="B16" s="12">
        <v>250</v>
      </c>
      <c r="C16" s="27" t="s">
        <v>63</v>
      </c>
    </row>
    <row r="17" spans="1:3" ht="30.1" x14ac:dyDescent="0.3">
      <c r="A17" s="10"/>
      <c r="B17" s="12">
        <v>765</v>
      </c>
      <c r="C17" s="27" t="s">
        <v>64</v>
      </c>
    </row>
    <row r="18" spans="1:3" x14ac:dyDescent="0.3">
      <c r="A18" s="10"/>
      <c r="B18" s="12">
        <v>7939.8</v>
      </c>
      <c r="C18" s="27" t="s">
        <v>65</v>
      </c>
    </row>
    <row r="19" spans="1:3" ht="30.8" customHeight="1" x14ac:dyDescent="0.3">
      <c r="A19" s="10"/>
      <c r="B19" s="12">
        <v>6</v>
      </c>
      <c r="C19" s="27" t="s">
        <v>67</v>
      </c>
    </row>
    <row r="20" spans="1:3" ht="30.8" customHeight="1" x14ac:dyDescent="0.3">
      <c r="A20" s="10"/>
      <c r="B20" s="12">
        <v>588.85599999999999</v>
      </c>
      <c r="C20" s="27" t="s">
        <v>68</v>
      </c>
    </row>
    <row r="21" spans="1:3" ht="30.8" customHeight="1" x14ac:dyDescent="0.3">
      <c r="A21" s="10"/>
      <c r="B21" s="12">
        <v>2400</v>
      </c>
      <c r="C21" s="27" t="s">
        <v>69</v>
      </c>
    </row>
    <row r="22" spans="1:3" s="60" customFormat="1" ht="30.8" customHeight="1" x14ac:dyDescent="0.3">
      <c r="A22" s="3" t="s">
        <v>30</v>
      </c>
      <c r="B22" s="11">
        <v>340</v>
      </c>
      <c r="C22" s="3" t="s">
        <v>139</v>
      </c>
    </row>
    <row r="23" spans="1:3" x14ac:dyDescent="0.3">
      <c r="A23" s="3" t="s">
        <v>0</v>
      </c>
      <c r="B23" s="11">
        <f>B24</f>
        <v>787.6</v>
      </c>
      <c r="C23" s="10"/>
    </row>
    <row r="24" spans="1:3" ht="30.1" x14ac:dyDescent="0.3">
      <c r="A24" s="3"/>
      <c r="B24" s="12">
        <v>787.6</v>
      </c>
      <c r="C24" s="10" t="s">
        <v>106</v>
      </c>
    </row>
    <row r="25" spans="1:3" x14ac:dyDescent="0.3">
      <c r="A25" s="3" t="s">
        <v>38</v>
      </c>
      <c r="B25" s="11">
        <f>B26</f>
        <v>162.9</v>
      </c>
      <c r="C25" s="10"/>
    </row>
    <row r="26" spans="1:3" x14ac:dyDescent="0.3">
      <c r="A26" s="3"/>
      <c r="B26" s="12">
        <v>162.9</v>
      </c>
      <c r="C26" s="10" t="s">
        <v>39</v>
      </c>
    </row>
    <row r="27" spans="1:3" ht="30.1" x14ac:dyDescent="0.3">
      <c r="A27" s="3" t="s">
        <v>32</v>
      </c>
      <c r="B27" s="11">
        <v>587.20000000000005</v>
      </c>
      <c r="C27" s="10" t="s">
        <v>37</v>
      </c>
    </row>
    <row r="28" spans="1:3" x14ac:dyDescent="0.3">
      <c r="A28" s="3"/>
      <c r="B28" s="12"/>
      <c r="C28" s="10"/>
    </row>
    <row r="29" spans="1:3" ht="17.75" x14ac:dyDescent="0.35">
      <c r="A29" s="14" t="s">
        <v>28</v>
      </c>
      <c r="B29" s="19">
        <v>2687.3</v>
      </c>
      <c r="C29" s="10" t="s">
        <v>29</v>
      </c>
    </row>
    <row r="30" spans="1:3" ht="17.75" x14ac:dyDescent="0.35">
      <c r="A30" s="14"/>
      <c r="B30" s="19"/>
      <c r="C30" s="10"/>
    </row>
    <row r="31" spans="1:3" s="8" customFormat="1" ht="35.200000000000003" customHeight="1" x14ac:dyDescent="0.35">
      <c r="A31" s="14" t="s">
        <v>7</v>
      </c>
      <c r="B31" s="19">
        <f>B32</f>
        <v>198.66</v>
      </c>
      <c r="C31" s="15"/>
    </row>
    <row r="32" spans="1:3" ht="30.1" x14ac:dyDescent="0.3">
      <c r="A32" s="10" t="s">
        <v>19</v>
      </c>
      <c r="B32" s="12">
        <v>198.66</v>
      </c>
      <c r="C32" s="10" t="s">
        <v>20</v>
      </c>
    </row>
    <row r="33" spans="1:3" x14ac:dyDescent="0.3">
      <c r="A33" s="10"/>
      <c r="B33" s="12"/>
      <c r="C33" s="10"/>
    </row>
    <row r="34" spans="1:3" s="7" customFormat="1" ht="53.2" x14ac:dyDescent="0.35">
      <c r="A34" s="14" t="s">
        <v>8</v>
      </c>
      <c r="B34" s="19">
        <f>B35+B36+B37+B38+B39+B40+B41+B42+B43+B44+B45+B46+B47+B48+B49+B50+B51+B52+B53+B54+B55+B56+B58+B60+B57</f>
        <v>24086.714</v>
      </c>
      <c r="C34" s="14"/>
    </row>
    <row r="35" spans="1:3" s="24" customFormat="1" ht="17.75" x14ac:dyDescent="0.35">
      <c r="A35" s="16"/>
      <c r="B35" s="55">
        <f>450+450</f>
        <v>900</v>
      </c>
      <c r="C35" s="10" t="s">
        <v>34</v>
      </c>
    </row>
    <row r="36" spans="1:3" s="24" customFormat="1" ht="17.75" x14ac:dyDescent="0.35">
      <c r="A36" s="16"/>
      <c r="B36" s="55">
        <v>156.77000000000001</v>
      </c>
      <c r="C36" s="27" t="s">
        <v>105</v>
      </c>
    </row>
    <row r="37" spans="1:3" s="8" customFormat="1" ht="17.75" x14ac:dyDescent="0.35">
      <c r="A37" s="10"/>
      <c r="B37" s="55">
        <v>545</v>
      </c>
      <c r="C37" s="10" t="s">
        <v>22</v>
      </c>
    </row>
    <row r="38" spans="1:3" s="8" customFormat="1" ht="30.65" x14ac:dyDescent="0.35">
      <c r="A38" s="10"/>
      <c r="B38" s="55">
        <v>12.6</v>
      </c>
      <c r="C38" s="10" t="s">
        <v>23</v>
      </c>
    </row>
    <row r="39" spans="1:3" s="8" customFormat="1" ht="30.65" x14ac:dyDescent="0.35">
      <c r="A39" s="10"/>
      <c r="B39" s="55">
        <v>128</v>
      </c>
      <c r="C39" s="10" t="s">
        <v>25</v>
      </c>
    </row>
    <row r="40" spans="1:3" s="8" customFormat="1" ht="17.75" x14ac:dyDescent="0.35">
      <c r="A40" s="10"/>
      <c r="B40" s="55">
        <v>40</v>
      </c>
      <c r="C40" s="10" t="s">
        <v>27</v>
      </c>
    </row>
    <row r="41" spans="1:3" s="8" customFormat="1" ht="45.7" x14ac:dyDescent="0.35">
      <c r="A41" s="10"/>
      <c r="B41" s="55">
        <v>3829.4</v>
      </c>
      <c r="C41" s="10" t="s">
        <v>103</v>
      </c>
    </row>
    <row r="42" spans="1:3" s="8" customFormat="1" ht="30.65" x14ac:dyDescent="0.35">
      <c r="A42" s="10"/>
      <c r="B42" s="55">
        <v>460</v>
      </c>
      <c r="C42" s="10" t="s">
        <v>43</v>
      </c>
    </row>
    <row r="43" spans="1:3" s="8" customFormat="1" ht="17.75" x14ac:dyDescent="0.35">
      <c r="A43" s="27"/>
      <c r="B43" s="55">
        <v>1440</v>
      </c>
      <c r="C43" s="27" t="s">
        <v>42</v>
      </c>
    </row>
    <row r="44" spans="1:3" s="8" customFormat="1" ht="17.75" x14ac:dyDescent="0.35">
      <c r="A44" s="27"/>
      <c r="B44" s="55">
        <v>2500</v>
      </c>
      <c r="C44" s="27" t="s">
        <v>104</v>
      </c>
    </row>
    <row r="45" spans="1:3" s="8" customFormat="1" ht="30.65" x14ac:dyDescent="0.35">
      <c r="A45" s="27"/>
      <c r="B45" s="55">
        <v>645</v>
      </c>
      <c r="C45" s="27" t="s">
        <v>31</v>
      </c>
    </row>
    <row r="46" spans="1:3" ht="60.2" x14ac:dyDescent="0.3">
      <c r="A46" s="10"/>
      <c r="B46" s="55">
        <f>5000+470</f>
        <v>5470</v>
      </c>
      <c r="C46" s="27" t="s">
        <v>107</v>
      </c>
    </row>
    <row r="47" spans="1:3" s="26" customFormat="1" x14ac:dyDescent="0.3">
      <c r="A47" s="27"/>
      <c r="B47" s="55">
        <v>190</v>
      </c>
      <c r="C47" s="27" t="s">
        <v>56</v>
      </c>
    </row>
    <row r="48" spans="1:3" s="52" customFormat="1" ht="30.1" x14ac:dyDescent="0.3">
      <c r="A48" s="54"/>
      <c r="B48" s="55">
        <v>160</v>
      </c>
      <c r="C48" s="54" t="s">
        <v>111</v>
      </c>
    </row>
    <row r="49" spans="1:3" x14ac:dyDescent="0.3">
      <c r="A49" s="10"/>
      <c r="B49" s="55">
        <f>2000-780</f>
        <v>1220</v>
      </c>
      <c r="C49" s="27" t="s">
        <v>46</v>
      </c>
    </row>
    <row r="50" spans="1:3" ht="45.15" x14ac:dyDescent="0.3">
      <c r="A50" s="10"/>
      <c r="B50" s="55">
        <f>3258.6+250+12</f>
        <v>3520.6</v>
      </c>
      <c r="C50" s="54" t="s">
        <v>135</v>
      </c>
    </row>
    <row r="51" spans="1:3" s="26" customFormat="1" x14ac:dyDescent="0.3">
      <c r="A51" s="27"/>
      <c r="B51" s="55">
        <v>700</v>
      </c>
      <c r="C51" s="27" t="s">
        <v>70</v>
      </c>
    </row>
    <row r="52" spans="1:3" ht="30.1" x14ac:dyDescent="0.3">
      <c r="A52" s="10"/>
      <c r="B52" s="55">
        <v>120</v>
      </c>
      <c r="C52" s="17" t="s">
        <v>24</v>
      </c>
    </row>
    <row r="53" spans="1:3" x14ac:dyDescent="0.3">
      <c r="A53" s="10"/>
      <c r="B53" s="56">
        <v>3500</v>
      </c>
      <c r="C53" s="17" t="s">
        <v>108</v>
      </c>
    </row>
    <row r="54" spans="1:3" ht="30.65" x14ac:dyDescent="0.3">
      <c r="A54" s="10"/>
      <c r="B54" s="56">
        <v>540</v>
      </c>
      <c r="C54" s="17" t="s">
        <v>41</v>
      </c>
    </row>
    <row r="55" spans="1:3" s="52" customFormat="1" ht="30.1" x14ac:dyDescent="0.3">
      <c r="A55" s="54"/>
      <c r="B55" s="55">
        <v>102.34399999999999</v>
      </c>
      <c r="C55" s="54" t="s">
        <v>66</v>
      </c>
    </row>
    <row r="56" spans="1:3" s="26" customFormat="1" ht="60.2" x14ac:dyDescent="0.3">
      <c r="A56" s="27"/>
      <c r="B56" s="56">
        <v>917</v>
      </c>
      <c r="C56" s="53" t="s">
        <v>109</v>
      </c>
    </row>
    <row r="57" spans="1:3" s="52" customFormat="1" ht="30.1" x14ac:dyDescent="0.3">
      <c r="A57" s="54"/>
      <c r="B57" s="56">
        <v>-6500</v>
      </c>
      <c r="C57" s="57" t="s">
        <v>110</v>
      </c>
    </row>
    <row r="58" spans="1:3" x14ac:dyDescent="0.3">
      <c r="A58" s="3" t="s">
        <v>35</v>
      </c>
      <c r="B58" s="11">
        <f>B59</f>
        <v>1490</v>
      </c>
      <c r="C58" s="10"/>
    </row>
    <row r="59" spans="1:3" x14ac:dyDescent="0.3">
      <c r="A59" s="3"/>
      <c r="B59" s="12">
        <v>1490</v>
      </c>
      <c r="C59" s="10" t="s">
        <v>15</v>
      </c>
    </row>
    <row r="60" spans="1:3" x14ac:dyDescent="0.3">
      <c r="A60" s="3" t="s">
        <v>36</v>
      </c>
      <c r="B60" s="11">
        <f>B61+B62</f>
        <v>2000</v>
      </c>
      <c r="C60" s="10"/>
    </row>
    <row r="61" spans="1:3" ht="30.1" x14ac:dyDescent="0.3">
      <c r="A61" s="3"/>
      <c r="B61" s="12">
        <v>1500</v>
      </c>
      <c r="C61" s="10" t="s">
        <v>44</v>
      </c>
    </row>
    <row r="62" spans="1:3" ht="30.1" x14ac:dyDescent="0.3">
      <c r="A62" s="3"/>
      <c r="B62" s="12">
        <v>500</v>
      </c>
      <c r="C62" s="10" t="s">
        <v>45</v>
      </c>
    </row>
    <row r="63" spans="1:3" ht="20.45" x14ac:dyDescent="0.4">
      <c r="A63" s="9" t="s">
        <v>4</v>
      </c>
      <c r="B63" s="13">
        <f>B3+B29+B30+B31+B34</f>
        <v>47066.93</v>
      </c>
      <c r="C63" s="9"/>
    </row>
    <row r="64" spans="1:3" ht="18.8" customHeight="1" x14ac:dyDescent="0.3"/>
    <row r="65" spans="1:3" ht="17.75" x14ac:dyDescent="0.35">
      <c r="A65" s="62" t="s">
        <v>13</v>
      </c>
      <c r="B65" s="62"/>
      <c r="C65" s="62"/>
    </row>
    <row r="66" spans="1:3" ht="116.2" customHeight="1" x14ac:dyDescent="0.3">
      <c r="A66" s="2" t="s">
        <v>2</v>
      </c>
      <c r="B66" s="22" t="s">
        <v>9</v>
      </c>
      <c r="C66" s="2" t="s">
        <v>3</v>
      </c>
    </row>
    <row r="67" spans="1:3" ht="18.8" customHeight="1" x14ac:dyDescent="0.3">
      <c r="A67" s="32" t="s">
        <v>40</v>
      </c>
      <c r="B67" s="33">
        <f>B68+B69+B70+B71+B72+B73+B74+B75+B76+B80</f>
        <v>-27.099999999999994</v>
      </c>
      <c r="C67" s="2"/>
    </row>
    <row r="68" spans="1:3" s="35" customFormat="1" ht="100.5" customHeight="1" x14ac:dyDescent="0.3">
      <c r="A68" s="29" t="s">
        <v>48</v>
      </c>
      <c r="B68" s="42">
        <v>-108</v>
      </c>
      <c r="C68" s="41" t="s">
        <v>49</v>
      </c>
    </row>
    <row r="69" spans="1:3" s="35" customFormat="1" ht="35.200000000000003" customHeight="1" x14ac:dyDescent="0.3">
      <c r="A69" s="30" t="s">
        <v>50</v>
      </c>
      <c r="B69" s="34">
        <f>-80</f>
        <v>-80</v>
      </c>
      <c r="C69" s="41" t="s">
        <v>49</v>
      </c>
    </row>
    <row r="70" spans="1:3" s="35" customFormat="1" ht="49.6" customHeight="1" x14ac:dyDescent="0.3">
      <c r="A70" s="30" t="s">
        <v>52</v>
      </c>
      <c r="B70" s="34">
        <v>-385</v>
      </c>
      <c r="C70" s="41" t="s">
        <v>54</v>
      </c>
    </row>
    <row r="71" spans="1:3" s="35" customFormat="1" ht="48.8" customHeight="1" x14ac:dyDescent="0.3">
      <c r="A71" s="30" t="s">
        <v>52</v>
      </c>
      <c r="B71" s="34">
        <v>385</v>
      </c>
      <c r="C71" s="41" t="s">
        <v>55</v>
      </c>
    </row>
    <row r="72" spans="1:3" s="35" customFormat="1" ht="35.200000000000003" customHeight="1" x14ac:dyDescent="0.3">
      <c r="A72" s="30" t="s">
        <v>52</v>
      </c>
      <c r="B72" s="34">
        <v>-370</v>
      </c>
      <c r="C72" s="25" t="s">
        <v>96</v>
      </c>
    </row>
    <row r="73" spans="1:3" s="35" customFormat="1" ht="35.200000000000003" customHeight="1" x14ac:dyDescent="0.3">
      <c r="A73" s="30" t="s">
        <v>52</v>
      </c>
      <c r="B73" s="34">
        <v>370</v>
      </c>
      <c r="C73" s="41" t="s">
        <v>97</v>
      </c>
    </row>
    <row r="74" spans="1:3" s="35" customFormat="1" ht="35.200000000000003" customHeight="1" x14ac:dyDescent="0.3">
      <c r="A74" s="31" t="s">
        <v>51</v>
      </c>
      <c r="B74" s="34">
        <v>25.9</v>
      </c>
      <c r="C74" s="25" t="s">
        <v>53</v>
      </c>
    </row>
    <row r="75" spans="1:3" s="35" customFormat="1" ht="35.200000000000003" customHeight="1" x14ac:dyDescent="0.3">
      <c r="A75" s="31" t="s">
        <v>51</v>
      </c>
      <c r="B75" s="34">
        <v>30</v>
      </c>
      <c r="C75" s="25" t="s">
        <v>71</v>
      </c>
    </row>
    <row r="76" spans="1:3" s="35" customFormat="1" ht="35.200000000000003" customHeight="1" x14ac:dyDescent="0.3">
      <c r="A76" s="30" t="s">
        <v>72</v>
      </c>
      <c r="B76" s="37">
        <f>B77+B78+B79</f>
        <v>150</v>
      </c>
      <c r="C76" s="25" t="s">
        <v>77</v>
      </c>
    </row>
    <row r="77" spans="1:3" s="35" customFormat="1" ht="35.200000000000003" customHeight="1" x14ac:dyDescent="0.3">
      <c r="A77" s="31"/>
      <c r="B77" s="43">
        <v>50</v>
      </c>
      <c r="C77" s="44" t="s">
        <v>74</v>
      </c>
    </row>
    <row r="78" spans="1:3" s="35" customFormat="1" ht="35.200000000000003" customHeight="1" x14ac:dyDescent="0.3">
      <c r="A78" s="31"/>
      <c r="B78" s="43">
        <v>50</v>
      </c>
      <c r="C78" s="45" t="s">
        <v>75</v>
      </c>
    </row>
    <row r="79" spans="1:3" s="35" customFormat="1" ht="35.200000000000003" customHeight="1" x14ac:dyDescent="0.3">
      <c r="A79" s="31"/>
      <c r="B79" s="43">
        <v>50</v>
      </c>
      <c r="C79" s="45" t="s">
        <v>76</v>
      </c>
    </row>
    <row r="80" spans="1:3" s="35" customFormat="1" ht="43.55" customHeight="1" x14ac:dyDescent="0.3">
      <c r="A80" s="31" t="s">
        <v>86</v>
      </c>
      <c r="B80" s="46">
        <v>-45</v>
      </c>
      <c r="C80" s="23" t="s">
        <v>87</v>
      </c>
    </row>
    <row r="81" spans="1:3" x14ac:dyDescent="0.3">
      <c r="A81" s="5" t="s">
        <v>5</v>
      </c>
      <c r="B81" s="20">
        <f>B82+B83+B84+B85+B86+B87+B88</f>
        <v>24.559999999999995</v>
      </c>
      <c r="C81" s="23"/>
    </row>
    <row r="82" spans="1:3" s="52" customFormat="1" ht="27.95" x14ac:dyDescent="0.3">
      <c r="A82" s="58" t="s">
        <v>119</v>
      </c>
      <c r="B82" s="21">
        <f>-210.2+210.2-282.54</f>
        <v>-282.54000000000002</v>
      </c>
      <c r="C82" s="23" t="s">
        <v>134</v>
      </c>
    </row>
    <row r="83" spans="1:3" s="52" customFormat="1" ht="75.25" x14ac:dyDescent="0.3">
      <c r="A83" s="59" t="s">
        <v>120</v>
      </c>
      <c r="B83" s="21">
        <f>-258.856+101.956</f>
        <v>-156.89999999999998</v>
      </c>
      <c r="C83" s="23" t="s">
        <v>123</v>
      </c>
    </row>
    <row r="84" spans="1:3" s="52" customFormat="1" ht="75.25" x14ac:dyDescent="0.3">
      <c r="A84" s="59" t="s">
        <v>120</v>
      </c>
      <c r="B84" s="21">
        <v>199</v>
      </c>
      <c r="C84" s="23" t="s">
        <v>128</v>
      </c>
    </row>
    <row r="85" spans="1:3" s="52" customFormat="1" ht="75.25" x14ac:dyDescent="0.3">
      <c r="A85" s="59" t="s">
        <v>121</v>
      </c>
      <c r="B85" s="21">
        <f>16+25</f>
        <v>41</v>
      </c>
      <c r="C85" s="23" t="s">
        <v>124</v>
      </c>
    </row>
    <row r="86" spans="1:3" s="52" customFormat="1" ht="60.2" x14ac:dyDescent="0.3">
      <c r="A86" s="59" t="s">
        <v>122</v>
      </c>
      <c r="B86" s="21">
        <f>-120.8+236.7</f>
        <v>115.89999999999999</v>
      </c>
      <c r="C86" s="23" t="s">
        <v>125</v>
      </c>
    </row>
    <row r="87" spans="1:3" s="52" customFormat="1" ht="30.1" x14ac:dyDescent="0.3">
      <c r="A87" s="59" t="s">
        <v>127</v>
      </c>
      <c r="B87" s="55">
        <v>56.7</v>
      </c>
      <c r="C87" s="54" t="s">
        <v>33</v>
      </c>
    </row>
    <row r="88" spans="1:3" ht="45.15" x14ac:dyDescent="0.3">
      <c r="A88" s="59" t="s">
        <v>126</v>
      </c>
      <c r="B88" s="12">
        <v>51.4</v>
      </c>
      <c r="C88" s="10" t="s">
        <v>26</v>
      </c>
    </row>
    <row r="89" spans="1:3" s="49" customFormat="1" x14ac:dyDescent="0.3">
      <c r="A89" s="5" t="s">
        <v>11</v>
      </c>
      <c r="B89" s="11">
        <f>B90+B91+B92+B93+B94+B95</f>
        <v>0</v>
      </c>
      <c r="C89" s="3"/>
    </row>
    <row r="90" spans="1:3" s="49" customFormat="1" ht="55.9" x14ac:dyDescent="0.3">
      <c r="A90" s="30" t="s">
        <v>137</v>
      </c>
      <c r="B90" s="55">
        <v>-1.47</v>
      </c>
      <c r="C90" s="54" t="s">
        <v>115</v>
      </c>
    </row>
    <row r="91" spans="1:3" s="49" customFormat="1" ht="55.9" x14ac:dyDescent="0.3">
      <c r="A91" s="30" t="s">
        <v>137</v>
      </c>
      <c r="B91" s="55">
        <v>1.47</v>
      </c>
      <c r="C91" s="54" t="s">
        <v>116</v>
      </c>
    </row>
    <row r="92" spans="1:3" s="52" customFormat="1" ht="35.200000000000003" customHeight="1" x14ac:dyDescent="0.3">
      <c r="A92" s="58" t="s">
        <v>113</v>
      </c>
      <c r="B92" s="55">
        <f>-500-233</f>
        <v>-733</v>
      </c>
      <c r="C92" s="54" t="s">
        <v>112</v>
      </c>
    </row>
    <row r="93" spans="1:3" s="52" customFormat="1" ht="45.15" x14ac:dyDescent="0.3">
      <c r="A93" s="58" t="s">
        <v>113</v>
      </c>
      <c r="B93" s="55">
        <f>500+233</f>
        <v>733</v>
      </c>
      <c r="C93" s="54" t="s">
        <v>114</v>
      </c>
    </row>
    <row r="94" spans="1:3" s="52" customFormat="1" ht="30.1" x14ac:dyDescent="0.3">
      <c r="A94" s="58" t="s">
        <v>117</v>
      </c>
      <c r="B94" s="55">
        <v>-150</v>
      </c>
      <c r="C94" s="54" t="s">
        <v>136</v>
      </c>
    </row>
    <row r="95" spans="1:3" s="52" customFormat="1" ht="30.1" x14ac:dyDescent="0.3">
      <c r="A95" s="58" t="s">
        <v>117</v>
      </c>
      <c r="B95" s="55">
        <v>150</v>
      </c>
      <c r="C95" s="54" t="s">
        <v>118</v>
      </c>
    </row>
    <row r="96" spans="1:3" x14ac:dyDescent="0.3">
      <c r="A96" s="5" t="s">
        <v>30</v>
      </c>
      <c r="B96" s="38">
        <f>B97+B98+B99+B100</f>
        <v>274.60000000000002</v>
      </c>
      <c r="C96" s="25"/>
    </row>
    <row r="97" spans="1:3" ht="55.9" x14ac:dyDescent="0.3">
      <c r="A97" s="30" t="s">
        <v>138</v>
      </c>
      <c r="B97" s="12">
        <v>57.6</v>
      </c>
      <c r="C97" s="10" t="s">
        <v>14</v>
      </c>
    </row>
    <row r="98" spans="1:3" ht="55.9" x14ac:dyDescent="0.3">
      <c r="A98" s="30" t="s">
        <v>138</v>
      </c>
      <c r="B98" s="12">
        <v>268.39999999999998</v>
      </c>
      <c r="C98" s="10" t="s">
        <v>17</v>
      </c>
    </row>
    <row r="99" spans="1:3" s="26" customFormat="1" ht="97.8" x14ac:dyDescent="0.3">
      <c r="A99" s="31" t="s">
        <v>95</v>
      </c>
      <c r="B99" s="28">
        <v>65</v>
      </c>
      <c r="C99" s="27" t="s">
        <v>94</v>
      </c>
    </row>
    <row r="100" spans="1:3" s="26" customFormat="1" ht="30.1" x14ac:dyDescent="0.3">
      <c r="A100" s="31" t="s">
        <v>92</v>
      </c>
      <c r="B100" s="28">
        <f>-65-51.4</f>
        <v>-116.4</v>
      </c>
      <c r="C100" s="27" t="s">
        <v>93</v>
      </c>
    </row>
    <row r="101" spans="1:3" s="49" customFormat="1" x14ac:dyDescent="0.3">
      <c r="A101" s="47" t="s">
        <v>129</v>
      </c>
      <c r="B101" s="11">
        <f>B102+B103</f>
        <v>-167.06</v>
      </c>
      <c r="C101" s="3"/>
    </row>
    <row r="102" spans="1:3" s="35" customFormat="1" ht="69.849999999999994" x14ac:dyDescent="0.3">
      <c r="A102" s="31" t="s">
        <v>131</v>
      </c>
      <c r="B102" s="39">
        <v>-41.36</v>
      </c>
      <c r="C102" s="25" t="s">
        <v>130</v>
      </c>
    </row>
    <row r="103" spans="1:3" s="52" customFormat="1" ht="69.849999999999994" x14ac:dyDescent="0.3">
      <c r="A103" s="30" t="s">
        <v>132</v>
      </c>
      <c r="B103" s="55">
        <v>-125.7</v>
      </c>
      <c r="C103" s="54" t="s">
        <v>133</v>
      </c>
    </row>
    <row r="104" spans="1:3" x14ac:dyDescent="0.3">
      <c r="A104" s="5" t="s">
        <v>21</v>
      </c>
      <c r="B104" s="11">
        <f>B105+B106+B107+B108+B109</f>
        <v>-127.86543</v>
      </c>
      <c r="C104" s="25"/>
    </row>
    <row r="105" spans="1:3" s="35" customFormat="1" ht="55.9" x14ac:dyDescent="0.3">
      <c r="A105" s="30" t="s">
        <v>78</v>
      </c>
      <c r="B105" s="36">
        <v>23.8</v>
      </c>
      <c r="C105" s="25" t="s">
        <v>79</v>
      </c>
    </row>
    <row r="106" spans="1:3" s="35" customFormat="1" ht="27.95" x14ac:dyDescent="0.3">
      <c r="A106" s="31" t="s">
        <v>89</v>
      </c>
      <c r="B106" s="36">
        <v>-100</v>
      </c>
      <c r="C106" s="40" t="s">
        <v>90</v>
      </c>
    </row>
    <row r="107" spans="1:3" s="35" customFormat="1" ht="27.95" x14ac:dyDescent="0.3">
      <c r="A107" s="31" t="s">
        <v>89</v>
      </c>
      <c r="B107" s="36">
        <v>100</v>
      </c>
      <c r="C107" s="25" t="s">
        <v>91</v>
      </c>
    </row>
    <row r="108" spans="1:3" ht="27.95" x14ac:dyDescent="0.3">
      <c r="A108" s="30" t="s">
        <v>80</v>
      </c>
      <c r="B108" s="21">
        <v>-150</v>
      </c>
      <c r="C108" s="25" t="s">
        <v>73</v>
      </c>
    </row>
    <row r="109" spans="1:3" s="26" customFormat="1" ht="41.95" x14ac:dyDescent="0.3">
      <c r="A109" s="31" t="s">
        <v>82</v>
      </c>
      <c r="B109" s="28">
        <v>-1.66543</v>
      </c>
      <c r="C109" s="25" t="s">
        <v>81</v>
      </c>
    </row>
    <row r="110" spans="1:3" s="49" customFormat="1" x14ac:dyDescent="0.3">
      <c r="A110" s="47" t="s">
        <v>98</v>
      </c>
      <c r="B110" s="11">
        <f>B111+B112</f>
        <v>0</v>
      </c>
      <c r="C110" s="48"/>
    </row>
    <row r="111" spans="1:3" s="50" customFormat="1" ht="27.95" x14ac:dyDescent="0.3">
      <c r="A111" s="30" t="s">
        <v>99</v>
      </c>
      <c r="B111" s="39">
        <v>-19.3</v>
      </c>
      <c r="C111" s="25" t="s">
        <v>102</v>
      </c>
    </row>
    <row r="112" spans="1:3" s="35" customFormat="1" ht="27.95" x14ac:dyDescent="0.3">
      <c r="A112" s="30" t="s">
        <v>100</v>
      </c>
      <c r="B112" s="39">
        <v>19.3</v>
      </c>
      <c r="C112" s="25" t="s">
        <v>101</v>
      </c>
    </row>
    <row r="113" spans="1:3" x14ac:dyDescent="0.3">
      <c r="A113" s="5" t="s">
        <v>12</v>
      </c>
      <c r="B113" s="11">
        <f>B114+B115+B116</f>
        <v>22.86543</v>
      </c>
      <c r="C113" s="23"/>
    </row>
    <row r="114" spans="1:3" s="26" customFormat="1" ht="55.9" x14ac:dyDescent="0.3">
      <c r="A114" s="30" t="s">
        <v>78</v>
      </c>
      <c r="B114" s="36">
        <v>-23.8</v>
      </c>
      <c r="C114" s="25" t="s">
        <v>83</v>
      </c>
    </row>
    <row r="115" spans="1:3" s="26" customFormat="1" x14ac:dyDescent="0.3">
      <c r="A115" s="30" t="s">
        <v>84</v>
      </c>
      <c r="B115" s="39">
        <v>1.66543</v>
      </c>
      <c r="C115" s="23" t="s">
        <v>85</v>
      </c>
    </row>
    <row r="116" spans="1:3" s="26" customFormat="1" ht="55.9" x14ac:dyDescent="0.3">
      <c r="A116" s="30" t="s">
        <v>88</v>
      </c>
      <c r="B116" s="36">
        <v>45</v>
      </c>
      <c r="C116" s="23" t="s">
        <v>140</v>
      </c>
    </row>
    <row r="117" spans="1:3" ht="20.45" x14ac:dyDescent="0.4">
      <c r="A117" s="9" t="s">
        <v>4</v>
      </c>
      <c r="B117" s="51">
        <f>B67+B81+B89+B96+B101+B104+B110+B113</f>
        <v>0</v>
      </c>
      <c r="C117" s="9"/>
    </row>
  </sheetData>
  <mergeCells count="2">
    <mergeCell ref="A1:C1"/>
    <mergeCell ref="A65:C65"/>
  </mergeCells>
  <pageMargins left="0.23622047244094491" right="0.15748031496062992" top="0.19685039370078741" bottom="0.19685039370078741" header="0.19685039370078741" footer="0.23622047244094491"/>
  <pageSetup paperSize="9" scale="69" fitToHeight="3" orientation="portrait" r:id="rId1"/>
  <rowBreaks count="3" manualBreakCount="3">
    <brk id="32" max="2" man="1"/>
    <brk id="64" max="2" man="1"/>
    <brk id="8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рішення</vt:lpstr>
      <vt:lpstr>'для рішення'!Заголовки_для_печати</vt:lpstr>
      <vt:lpstr>'для рішення'!Область_печати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2020-09-01T14:29:33Z</cp:lastPrinted>
  <dcterms:created xsi:type="dcterms:W3CDTF">2020-05-18T13:41:12Z</dcterms:created>
  <dcterms:modified xsi:type="dcterms:W3CDTF">2020-09-11T12:07:48Z</dcterms:modified>
</cp:coreProperties>
</file>