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6" yWindow="32" windowWidth="11402" windowHeight="8898"/>
  </bookViews>
  <sheets>
    <sheet name="квартал" sheetId="4" r:id="rId1"/>
  </sheets>
  <definedNames>
    <definedName name="Z_39D9BC59_74A8_4C4B_9399_167A80A9B8CE_.wvu.PrintTitles" localSheetId="0" hidden="1">квартал!$2:$7</definedName>
    <definedName name="Z_A314A688_A1C1_4292_AD54_FF55A3D9A6D2_.wvu.PrintTitles" localSheetId="0" hidden="1">квартал!$2:$7</definedName>
    <definedName name="Z_D4A9EE66_684D_4340_A087_70D37E8C95DD_.wvu.Rows" localSheetId="0" hidden="1">квартал!#REF!,квартал!#REF!,квартал!#REF!,квартал!#REF!,квартал!#REF!,квартал!#REF!</definedName>
    <definedName name="_xlnm.Print_Titles" localSheetId="0">квартал!$2:$7</definedName>
  </definedNames>
  <calcPr calcId="144525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M97" i="4" l="1"/>
  <c r="L90" i="4"/>
  <c r="L79" i="4"/>
  <c r="Q67" i="4"/>
  <c r="L66" i="4"/>
  <c r="M67" i="4"/>
  <c r="M68" i="4"/>
  <c r="L47" i="4"/>
  <c r="G45" i="4"/>
  <c r="M43" i="4"/>
  <c r="L17" i="4"/>
  <c r="L18" i="4"/>
  <c r="L94" i="4"/>
  <c r="L95" i="4"/>
  <c r="L96" i="4"/>
  <c r="L99" i="4"/>
  <c r="L92" i="4"/>
  <c r="L93" i="4"/>
  <c r="L91" i="4"/>
  <c r="L87" i="4"/>
  <c r="L89" i="4"/>
  <c r="C87" i="4"/>
  <c r="C88" i="4"/>
  <c r="C89" i="4"/>
  <c r="C90" i="4"/>
  <c r="C91" i="4"/>
  <c r="C92" i="4"/>
  <c r="C99" i="4"/>
  <c r="Q43" i="4"/>
  <c r="P43" i="4"/>
  <c r="L42" i="4"/>
  <c r="E41" i="4"/>
  <c r="M41" i="4" s="1"/>
  <c r="D41" i="4"/>
  <c r="F43" i="4"/>
  <c r="N43" i="4" s="1"/>
  <c r="C43" i="4"/>
  <c r="K43" i="4" s="1"/>
  <c r="F67" i="4"/>
  <c r="N67" i="4" s="1"/>
  <c r="J8" i="4"/>
  <c r="H75" i="4"/>
  <c r="R100" i="4"/>
  <c r="Q100" i="4"/>
  <c r="P100" i="4"/>
  <c r="G100" i="4"/>
  <c r="O100" i="4" s="1"/>
  <c r="H41" i="4"/>
  <c r="G99" i="4"/>
  <c r="F97" i="4"/>
  <c r="F75" i="4" s="1"/>
  <c r="F74" i="4" s="1"/>
  <c r="F73" i="4" s="1"/>
  <c r="E75" i="4"/>
  <c r="E74" i="4" s="1"/>
  <c r="E73" i="4" s="1"/>
  <c r="E70" i="4"/>
  <c r="E69" i="4"/>
  <c r="F68" i="4"/>
  <c r="F65" i="4" s="1"/>
  <c r="E65" i="4"/>
  <c r="F63" i="4"/>
  <c r="F57" i="4" s="1"/>
  <c r="E59" i="4"/>
  <c r="E57" i="4" s="1"/>
  <c r="E38" i="4"/>
  <c r="E8" i="4" s="1"/>
  <c r="D75" i="4"/>
  <c r="D74" i="4" s="1"/>
  <c r="D73" i="4" s="1"/>
  <c r="D65" i="4"/>
  <c r="D59" i="4"/>
  <c r="D57" i="4" s="1"/>
  <c r="D50" i="4"/>
  <c r="D49" i="4" s="1"/>
  <c r="D38" i="4"/>
  <c r="D32" i="4"/>
  <c r="D27" i="4"/>
  <c r="D22" i="4"/>
  <c r="D16" i="4"/>
  <c r="D11" i="4"/>
  <c r="D9" i="4" s="1"/>
  <c r="L56" i="4"/>
  <c r="M61" i="4"/>
  <c r="M62" i="4"/>
  <c r="C47" i="4"/>
  <c r="P15" i="4"/>
  <c r="L12" i="4"/>
  <c r="P41" i="4" l="1"/>
  <c r="E40" i="4"/>
  <c r="E72" i="4" s="1"/>
  <c r="E101" i="4" s="1"/>
  <c r="Q41" i="4"/>
  <c r="K99" i="4"/>
  <c r="O43" i="4"/>
  <c r="C65" i="4"/>
  <c r="F41" i="4"/>
  <c r="R43" i="4"/>
  <c r="D40" i="4"/>
  <c r="D21" i="4"/>
  <c r="D20" i="4" s="1"/>
  <c r="D8" i="4" s="1"/>
  <c r="P87" i="4"/>
  <c r="G87" i="4"/>
  <c r="G15" i="4"/>
  <c r="C15" i="4"/>
  <c r="O15" i="4" l="1"/>
  <c r="R41" i="4"/>
  <c r="N41" i="4"/>
  <c r="O87" i="4"/>
  <c r="K87" i="4"/>
  <c r="F40" i="4"/>
  <c r="F72" i="4" s="1"/>
  <c r="F101" i="4" s="1"/>
  <c r="D72" i="4"/>
  <c r="D101" i="4" s="1"/>
  <c r="M71" i="4"/>
  <c r="M39" i="4"/>
  <c r="L33" i="4"/>
  <c r="R76" i="4"/>
  <c r="R77" i="4"/>
  <c r="R78" i="4"/>
  <c r="R79" i="4"/>
  <c r="R80" i="4"/>
  <c r="R81" i="4"/>
  <c r="R82" i="4"/>
  <c r="R83" i="4"/>
  <c r="R84" i="4"/>
  <c r="R85" i="4"/>
  <c r="R86" i="4"/>
  <c r="Q76" i="4"/>
  <c r="Q77" i="4"/>
  <c r="Q78" i="4"/>
  <c r="Q79" i="4"/>
  <c r="Q80" i="4"/>
  <c r="Q81" i="4"/>
  <c r="Q82" i="4"/>
  <c r="Q83" i="4"/>
  <c r="Q84" i="4"/>
  <c r="Q85" i="4"/>
  <c r="Q86" i="4"/>
  <c r="R98" i="4"/>
  <c r="R99" i="4"/>
  <c r="Q98" i="4"/>
  <c r="Q99" i="4"/>
  <c r="P98" i="4"/>
  <c r="P99" i="4"/>
  <c r="O99" i="4"/>
  <c r="G98" i="4"/>
  <c r="O98" i="4" s="1"/>
  <c r="I75" i="4"/>
  <c r="C79" i="4"/>
  <c r="P85" i="4"/>
  <c r="C85" i="4"/>
  <c r="O85" i="4" s="1"/>
  <c r="C97" i="4"/>
  <c r="C94" i="4"/>
  <c r="C95" i="4"/>
  <c r="C96" i="4"/>
  <c r="R58" i="4"/>
  <c r="Q58" i="4"/>
  <c r="P58" i="4"/>
  <c r="L58" i="4"/>
  <c r="I74" i="4" l="1"/>
  <c r="M74" i="4" s="1"/>
  <c r="M75" i="4"/>
  <c r="Q75" i="4"/>
  <c r="C58" i="4"/>
  <c r="O58" i="4" l="1"/>
  <c r="K58" i="4"/>
  <c r="C41" i="4"/>
  <c r="Q48" i="4"/>
  <c r="P47" i="4"/>
  <c r="P45" i="4"/>
  <c r="C45" i="4"/>
  <c r="O45" i="4" s="1"/>
  <c r="Q97" i="4"/>
  <c r="R88" i="4"/>
  <c r="Q88" i="4"/>
  <c r="J97" i="4"/>
  <c r="N97" i="4" s="1"/>
  <c r="G79" i="4"/>
  <c r="K79" i="4" s="1"/>
  <c r="P79" i="4"/>
  <c r="G90" i="4"/>
  <c r="P90" i="4"/>
  <c r="J68" i="4"/>
  <c r="N68" i="4" s="1"/>
  <c r="J63" i="4"/>
  <c r="J57" i="4" s="1"/>
  <c r="J40" i="4" s="1"/>
  <c r="L24" i="4"/>
  <c r="P97" i="4"/>
  <c r="G97" i="4"/>
  <c r="K97" i="4" s="1"/>
  <c r="P96" i="4"/>
  <c r="G96" i="4"/>
  <c r="K96" i="4" s="1"/>
  <c r="P95" i="4"/>
  <c r="G95" i="4"/>
  <c r="K95" i="4" s="1"/>
  <c r="P94" i="4"/>
  <c r="G94" i="4"/>
  <c r="K94" i="4" s="1"/>
  <c r="P93" i="4"/>
  <c r="G93" i="4"/>
  <c r="C93" i="4"/>
  <c r="P92" i="4"/>
  <c r="G92" i="4"/>
  <c r="P91" i="4"/>
  <c r="G91" i="4"/>
  <c r="K91" i="4" s="1"/>
  <c r="P89" i="4"/>
  <c r="G89" i="4"/>
  <c r="P88" i="4"/>
  <c r="G88" i="4"/>
  <c r="O88" i="4" s="1"/>
  <c r="P86" i="4"/>
  <c r="G86" i="4"/>
  <c r="O86" i="4" s="1"/>
  <c r="P84" i="4"/>
  <c r="L84" i="4"/>
  <c r="G84" i="4"/>
  <c r="C84" i="4"/>
  <c r="P83" i="4"/>
  <c r="L83" i="4"/>
  <c r="G83" i="4"/>
  <c r="C83" i="4"/>
  <c r="P82" i="4"/>
  <c r="O82" i="4"/>
  <c r="L82" i="4"/>
  <c r="K82" i="4"/>
  <c r="P81" i="4"/>
  <c r="L81" i="4"/>
  <c r="G81" i="4"/>
  <c r="C81" i="4"/>
  <c r="P80" i="4"/>
  <c r="G80" i="4"/>
  <c r="C80" i="4"/>
  <c r="P78" i="4"/>
  <c r="L78" i="4"/>
  <c r="G78" i="4"/>
  <c r="C78" i="4"/>
  <c r="P77" i="4"/>
  <c r="L77" i="4"/>
  <c r="G77" i="4"/>
  <c r="C77" i="4"/>
  <c r="G76" i="4"/>
  <c r="C76" i="4"/>
  <c r="I73" i="4"/>
  <c r="M73" i="4" s="1"/>
  <c r="Q71" i="4"/>
  <c r="G71" i="4"/>
  <c r="C71" i="4"/>
  <c r="I70" i="4"/>
  <c r="G70" i="4" s="1"/>
  <c r="I69" i="4"/>
  <c r="G69" i="4" s="1"/>
  <c r="Q68" i="4"/>
  <c r="G68" i="4"/>
  <c r="C68" i="4"/>
  <c r="G67" i="4"/>
  <c r="C67" i="4"/>
  <c r="P66" i="4"/>
  <c r="G66" i="4"/>
  <c r="C66" i="4"/>
  <c r="I65" i="4"/>
  <c r="M65" i="4" s="1"/>
  <c r="H65" i="4"/>
  <c r="L65" i="4" s="1"/>
  <c r="R64" i="4"/>
  <c r="Q64" i="4"/>
  <c r="M64" i="4"/>
  <c r="G64" i="4"/>
  <c r="C64" i="4"/>
  <c r="Q63" i="4"/>
  <c r="M63" i="4"/>
  <c r="G63" i="4"/>
  <c r="C63" i="4"/>
  <c r="Q62" i="4"/>
  <c r="G62" i="4"/>
  <c r="C62" i="4"/>
  <c r="P60" i="4"/>
  <c r="L60" i="4"/>
  <c r="G60" i="4"/>
  <c r="C60" i="4"/>
  <c r="I59" i="4"/>
  <c r="H59" i="4"/>
  <c r="P56" i="4"/>
  <c r="G56" i="4"/>
  <c r="C56" i="4"/>
  <c r="P55" i="4"/>
  <c r="L55" i="4"/>
  <c r="G55" i="4"/>
  <c r="C55" i="4"/>
  <c r="P54" i="4"/>
  <c r="L54" i="4"/>
  <c r="G54" i="4"/>
  <c r="C54" i="4"/>
  <c r="P53" i="4"/>
  <c r="L53" i="4"/>
  <c r="G53" i="4"/>
  <c r="C53" i="4"/>
  <c r="P52" i="4"/>
  <c r="L52" i="4"/>
  <c r="G52" i="4"/>
  <c r="C52" i="4"/>
  <c r="P51" i="4"/>
  <c r="L51" i="4"/>
  <c r="G51" i="4"/>
  <c r="C51" i="4"/>
  <c r="H50" i="4"/>
  <c r="H49" i="4" s="1"/>
  <c r="G48" i="4"/>
  <c r="C48" i="4"/>
  <c r="G47" i="4"/>
  <c r="P46" i="4"/>
  <c r="L46" i="4"/>
  <c r="G46" i="4"/>
  <c r="C46" i="4"/>
  <c r="P44" i="4"/>
  <c r="G44" i="4"/>
  <c r="C44" i="4"/>
  <c r="P42" i="4"/>
  <c r="G42" i="4"/>
  <c r="C42" i="4"/>
  <c r="P39" i="4"/>
  <c r="I38" i="4"/>
  <c r="G39" i="4"/>
  <c r="C39" i="4"/>
  <c r="H38" i="4"/>
  <c r="P37" i="4"/>
  <c r="L37" i="4"/>
  <c r="G37" i="4"/>
  <c r="C37" i="4"/>
  <c r="Q36" i="4"/>
  <c r="P36" i="4"/>
  <c r="L36" i="4"/>
  <c r="G36" i="4"/>
  <c r="C36" i="4"/>
  <c r="P35" i="4"/>
  <c r="L35" i="4"/>
  <c r="G35" i="4"/>
  <c r="C35" i="4"/>
  <c r="P34" i="4"/>
  <c r="L34" i="4"/>
  <c r="G34" i="4"/>
  <c r="C34" i="4"/>
  <c r="P33" i="4"/>
  <c r="G33" i="4"/>
  <c r="C33" i="4"/>
  <c r="H32" i="4"/>
  <c r="P31" i="4"/>
  <c r="L31" i="4"/>
  <c r="G31" i="4"/>
  <c r="C31" i="4"/>
  <c r="P30" i="4"/>
  <c r="L30" i="4"/>
  <c r="G30" i="4"/>
  <c r="C30" i="4"/>
  <c r="P29" i="4"/>
  <c r="L29" i="4"/>
  <c r="G29" i="4"/>
  <c r="C29" i="4"/>
  <c r="P28" i="4"/>
  <c r="L28" i="4"/>
  <c r="G28" i="4"/>
  <c r="C28" i="4"/>
  <c r="H27" i="4"/>
  <c r="G27" i="4" s="1"/>
  <c r="P26" i="4"/>
  <c r="L26" i="4"/>
  <c r="G26" i="4"/>
  <c r="C26" i="4"/>
  <c r="P25" i="4"/>
  <c r="L25" i="4"/>
  <c r="G25" i="4"/>
  <c r="C25" i="4"/>
  <c r="P24" i="4"/>
  <c r="G24" i="4"/>
  <c r="C24" i="4"/>
  <c r="P23" i="4"/>
  <c r="L23" i="4"/>
  <c r="G23" i="4"/>
  <c r="C23" i="4"/>
  <c r="H22" i="4"/>
  <c r="P19" i="4"/>
  <c r="L19" i="4"/>
  <c r="G19" i="4"/>
  <c r="C19" i="4"/>
  <c r="P18" i="4"/>
  <c r="G18" i="4"/>
  <c r="C18" i="4"/>
  <c r="P17" i="4"/>
  <c r="G17" i="4"/>
  <c r="C17" i="4"/>
  <c r="H16" i="4"/>
  <c r="G16" i="4" s="1"/>
  <c r="P14" i="4"/>
  <c r="G14" i="4"/>
  <c r="C14" i="4"/>
  <c r="P13" i="4"/>
  <c r="O13" i="4"/>
  <c r="P12" i="4"/>
  <c r="G12" i="4"/>
  <c r="C12" i="4"/>
  <c r="C11" i="4" s="1"/>
  <c r="H11" i="4"/>
  <c r="H9" i="4" s="1"/>
  <c r="P10" i="4"/>
  <c r="L10" i="4"/>
  <c r="G10" i="4"/>
  <c r="C10" i="4"/>
  <c r="K66" i="4" l="1"/>
  <c r="K18" i="4"/>
  <c r="K23" i="4"/>
  <c r="K68" i="4"/>
  <c r="K17" i="4"/>
  <c r="O67" i="4"/>
  <c r="K67" i="4"/>
  <c r="O47" i="4"/>
  <c r="K47" i="4"/>
  <c r="O89" i="4"/>
  <c r="K89" i="4"/>
  <c r="K42" i="4"/>
  <c r="K93" i="4"/>
  <c r="O90" i="4"/>
  <c r="K90" i="4"/>
  <c r="C75" i="4"/>
  <c r="O92" i="4"/>
  <c r="K92" i="4"/>
  <c r="O66" i="4"/>
  <c r="I57" i="4"/>
  <c r="M59" i="4"/>
  <c r="K56" i="4"/>
  <c r="K26" i="4"/>
  <c r="O68" i="4"/>
  <c r="K10" i="4"/>
  <c r="K34" i="4"/>
  <c r="O97" i="4"/>
  <c r="R97" i="4"/>
  <c r="J75" i="4"/>
  <c r="N75" i="4" s="1"/>
  <c r="K71" i="4"/>
  <c r="M70" i="4"/>
  <c r="O48" i="4"/>
  <c r="O79" i="4"/>
  <c r="O53" i="4"/>
  <c r="O51" i="4"/>
  <c r="K33" i="4"/>
  <c r="K31" i="4"/>
  <c r="Q73" i="4"/>
  <c r="Q74" i="4"/>
  <c r="C69" i="4"/>
  <c r="K69" i="4" s="1"/>
  <c r="M69" i="4"/>
  <c r="M38" i="4"/>
  <c r="O12" i="4"/>
  <c r="G75" i="4"/>
  <c r="O63" i="4"/>
  <c r="K24" i="4"/>
  <c r="P38" i="4"/>
  <c r="O19" i="4"/>
  <c r="O84" i="4"/>
  <c r="K83" i="4"/>
  <c r="O81" i="4"/>
  <c r="O77" i="4"/>
  <c r="Q70" i="4"/>
  <c r="Q69" i="4"/>
  <c r="R68" i="4"/>
  <c r="K64" i="4"/>
  <c r="K62" i="4"/>
  <c r="Q59" i="4"/>
  <c r="C59" i="4"/>
  <c r="C57" i="4" s="1"/>
  <c r="K54" i="4"/>
  <c r="K37" i="4"/>
  <c r="O34" i="4"/>
  <c r="C32" i="4"/>
  <c r="O31" i="4"/>
  <c r="G11" i="4"/>
  <c r="O11" i="4" s="1"/>
  <c r="L11" i="4"/>
  <c r="C74" i="4"/>
  <c r="O93" i="4"/>
  <c r="O91" i="4"/>
  <c r="P65" i="4"/>
  <c r="K19" i="4"/>
  <c r="K28" i="4"/>
  <c r="K36" i="4"/>
  <c r="O44" i="4"/>
  <c r="K52" i="4"/>
  <c r="K25" i="4"/>
  <c r="K63" i="4"/>
  <c r="K78" i="4"/>
  <c r="K39" i="4"/>
  <c r="O64" i="4"/>
  <c r="O95" i="4"/>
  <c r="O24" i="4"/>
  <c r="O33" i="4"/>
  <c r="O42" i="4"/>
  <c r="K46" i="4"/>
  <c r="G65" i="4"/>
  <c r="K65" i="4" s="1"/>
  <c r="O71" i="4"/>
  <c r="K84" i="4"/>
  <c r="O96" i="4"/>
  <c r="O10" i="4"/>
  <c r="K12" i="4"/>
  <c r="O54" i="4"/>
  <c r="N63" i="4"/>
  <c r="K81" i="4"/>
  <c r="O78" i="4"/>
  <c r="P75" i="4"/>
  <c r="K77" i="4"/>
  <c r="C70" i="4"/>
  <c r="J65" i="4"/>
  <c r="Q65" i="4"/>
  <c r="R57" i="4"/>
  <c r="R63" i="4"/>
  <c r="G59" i="4"/>
  <c r="O60" i="4"/>
  <c r="P59" i="4"/>
  <c r="O55" i="4"/>
  <c r="K53" i="4"/>
  <c r="L50" i="4"/>
  <c r="P50" i="4"/>
  <c r="C49" i="4"/>
  <c r="C50" i="4"/>
  <c r="G41" i="4"/>
  <c r="K41" i="4" s="1"/>
  <c r="C38" i="4"/>
  <c r="K35" i="4"/>
  <c r="O35" i="4"/>
  <c r="P32" i="4"/>
  <c r="K30" i="4"/>
  <c r="K29" i="4"/>
  <c r="L27" i="4"/>
  <c r="H21" i="4"/>
  <c r="G21" i="4" s="1"/>
  <c r="O30" i="4"/>
  <c r="O29" i="4"/>
  <c r="C27" i="4"/>
  <c r="O27" i="4" s="1"/>
  <c r="P22" i="4"/>
  <c r="O26" i="4"/>
  <c r="O25" i="4"/>
  <c r="L22" i="4"/>
  <c r="O23" i="4"/>
  <c r="C22" i="4"/>
  <c r="O18" i="4"/>
  <c r="P9" i="4"/>
  <c r="P16" i="4"/>
  <c r="C16" i="4"/>
  <c r="K16" i="4" s="1"/>
  <c r="O14" i="4"/>
  <c r="P11" i="4"/>
  <c r="L9" i="4"/>
  <c r="I8" i="4"/>
  <c r="Q38" i="4"/>
  <c r="G38" i="4"/>
  <c r="G49" i="4"/>
  <c r="G9" i="4"/>
  <c r="L16" i="4"/>
  <c r="L32" i="4"/>
  <c r="Q39" i="4"/>
  <c r="O17" i="4"/>
  <c r="O36" i="4"/>
  <c r="O46" i="4"/>
  <c r="L75" i="4"/>
  <c r="O80" i="4"/>
  <c r="O83" i="4"/>
  <c r="O94" i="4"/>
  <c r="O37" i="4"/>
  <c r="O39" i="4"/>
  <c r="L41" i="4"/>
  <c r="G50" i="4"/>
  <c r="K51" i="4"/>
  <c r="O52" i="4"/>
  <c r="K55" i="4"/>
  <c r="O56" i="4"/>
  <c r="K60" i="4"/>
  <c r="O62" i="4"/>
  <c r="P27" i="4"/>
  <c r="C9" i="4"/>
  <c r="G22" i="4"/>
  <c r="O28" i="4"/>
  <c r="L59" i="4"/>
  <c r="C73" i="4"/>
  <c r="H74" i="4"/>
  <c r="G32" i="4"/>
  <c r="H57" i="4"/>
  <c r="H40" i="4" s="1"/>
  <c r="O76" i="4"/>
  <c r="R65" i="4" l="1"/>
  <c r="N65" i="4"/>
  <c r="Q57" i="4"/>
  <c r="I40" i="4"/>
  <c r="Q40" i="4" s="1"/>
  <c r="O69" i="4"/>
  <c r="M57" i="4"/>
  <c r="R75" i="4"/>
  <c r="J74" i="4"/>
  <c r="N74" i="4" s="1"/>
  <c r="O70" i="4"/>
  <c r="K70" i="4"/>
  <c r="O65" i="4"/>
  <c r="K11" i="4"/>
  <c r="O59" i="4"/>
  <c r="J72" i="4"/>
  <c r="H20" i="4"/>
  <c r="N57" i="4"/>
  <c r="K75" i="4"/>
  <c r="O75" i="4"/>
  <c r="K59" i="4"/>
  <c r="G57" i="4"/>
  <c r="K57" i="4" s="1"/>
  <c r="C40" i="4"/>
  <c r="L49" i="4"/>
  <c r="P49" i="4"/>
  <c r="O41" i="4"/>
  <c r="K27" i="4"/>
  <c r="O16" i="4"/>
  <c r="K22" i="4"/>
  <c r="O22" i="4"/>
  <c r="L21" i="4"/>
  <c r="P21" i="4"/>
  <c r="C21" i="4"/>
  <c r="O49" i="4"/>
  <c r="K49" i="4"/>
  <c r="Q8" i="4"/>
  <c r="L74" i="4"/>
  <c r="H73" i="4"/>
  <c r="P74" i="4"/>
  <c r="G74" i="4"/>
  <c r="K38" i="4"/>
  <c r="O38" i="4"/>
  <c r="L57" i="4"/>
  <c r="P57" i="4"/>
  <c r="O9" i="4"/>
  <c r="K9" i="4"/>
  <c r="K32" i="4"/>
  <c r="O32" i="4"/>
  <c r="O50" i="4"/>
  <c r="K50" i="4"/>
  <c r="I72" i="4" l="1"/>
  <c r="M72" i="4"/>
  <c r="M40" i="4"/>
  <c r="G40" i="4"/>
  <c r="O40" i="4" s="1"/>
  <c r="H8" i="4"/>
  <c r="H72" i="4" s="1"/>
  <c r="H101" i="4" s="1"/>
  <c r="J73" i="4"/>
  <c r="R74" i="4"/>
  <c r="G20" i="4"/>
  <c r="N40" i="4"/>
  <c r="R40" i="4"/>
  <c r="P20" i="4"/>
  <c r="O57" i="4"/>
  <c r="P40" i="4"/>
  <c r="L40" i="4"/>
  <c r="R72" i="4"/>
  <c r="N72" i="4"/>
  <c r="K74" i="4"/>
  <c r="O74" i="4"/>
  <c r="C20" i="4"/>
  <c r="P73" i="4"/>
  <c r="G73" i="4"/>
  <c r="L73" i="4"/>
  <c r="L20" i="4"/>
  <c r="K21" i="4"/>
  <c r="O21" i="4"/>
  <c r="R73" i="4" l="1"/>
  <c r="N73" i="4"/>
  <c r="K40" i="4"/>
  <c r="Q72" i="4"/>
  <c r="I101" i="4"/>
  <c r="G101" i="4" s="1"/>
  <c r="G8" i="4"/>
  <c r="J101" i="4"/>
  <c r="N101" i="4" s="1"/>
  <c r="O20" i="4"/>
  <c r="G72" i="4"/>
  <c r="K73" i="4"/>
  <c r="O73" i="4"/>
  <c r="K20" i="4"/>
  <c r="C8" i="4"/>
  <c r="L8" i="4"/>
  <c r="P8" i="4"/>
  <c r="M101" i="4" l="1"/>
  <c r="Q101" i="4"/>
  <c r="R101" i="4"/>
  <c r="C72" i="4"/>
  <c r="P72" i="4"/>
  <c r="L72" i="4"/>
  <c r="O8" i="4"/>
  <c r="K8" i="4"/>
  <c r="K72" i="4" l="1"/>
  <c r="O72" i="4"/>
  <c r="C101" i="4"/>
  <c r="K101" i="4" s="1"/>
  <c r="L101" i="4"/>
  <c r="P101" i="4"/>
  <c r="O101" i="4" l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D72" authorId="0">
      <text>
        <r>
          <rPr>
            <b/>
            <sz val="8"/>
            <color indexed="81"/>
            <rFont val="Tahoma"/>
            <family val="2"/>
            <charset val="204"/>
          </rPr>
          <t>Администратор: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72" authorId="0">
      <text>
        <r>
          <rPr>
            <b/>
            <sz val="8"/>
            <color indexed="81"/>
            <rFont val="Tahoma"/>
            <family val="2"/>
            <charset val="204"/>
          </rPr>
          <t>Администратор: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<sst xmlns="http://schemas.openxmlformats.org/spreadsheetml/2006/main" count="136" uniqueCount="112">
  <si>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</si>
  <si>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</si>
  <si>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</si>
  <si>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</si>
  <si>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</si>
  <si>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</si>
  <si>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</si>
  <si>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</si>
  <si>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</si>
  <si>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</si>
  <si>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</si>
  <si>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</si>
  <si>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</si>
  <si>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</si>
  <si>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</si>
  <si>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</si>
  <si>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</si>
  <si>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</si>
  <si>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</si>
  <si>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</si>
  <si>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</si>
  <si>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</si>
  <si>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</si>
  <si>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</si>
  <si>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</si>
  <si>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</si>
  <si>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</si>
  <si>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</si>
  <si>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</si>
  <si>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</si>
  <si>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</si>
  <si>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</si>
  <si>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</si>
  <si>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</si>
  <si>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</si>
  <si>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</si>
  <si>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</si>
  <si>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</si>
  <si>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</si>
  <si>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</si>
  <si>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</si>
  <si>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</si>
  <si>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</si>
  <si>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</si>
  <si>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</si>
  <si>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</si>
  <si>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</si>
  <si>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</si>
  <si>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</si>
  <si>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</si>
  <si>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</si>
  <si>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</si>
  <si>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</si>
  <si>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</si>
  <si>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</si>
  <si>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</si>
  <si>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</si>
  <si>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</si>
  <si>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</si>
  <si>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</si>
  <si>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</si>
  <si>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</si>
  <si>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</si>
  <si>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Субвенція з інших бюджетів на виконання інвестиційних проектів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</si>
  <si>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</si>
  <si>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</si>
  <si>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</si>
  <si>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</si>
  <si>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</si>
  <si>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О.М.Яковенко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</si>
  <si>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</si>
  <si>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</si>
  <si>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</si>
  <si>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</si>
  <si>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Надходження коштів з рахунків виборчих фондів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</si>
  <si>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</si>
  <si>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</si>
  <si>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</si>
  <si>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</si>
  <si>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</si>
  <si>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</si>
  <si>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41030800/ 41050100</t>
  </si>
  <si>
    <t>41031000/ 41050200</t>
  </si>
  <si>
    <t>Субвенція з місцевого бюджету на здійснення переданих
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</si>
  <si>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</si>
  <si>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41052000/  41033600</t>
  </si>
  <si>
    <t>Надходження коштів від відшкодування втрат сільськогосподарського виробництва</t>
  </si>
  <si>
    <t>Адміністпративні штрафи та інші санкції за порушення законодавства у сфері виробництва то обігу алкогольних напоїв та тютюнових виробів</t>
  </si>
  <si>
    <t>Дотація з місцевого бюджету на здійснення переданих з ДБ видатків з утримання закладів освіти та охорони здоровя за рахунок відповідної додаткової дотації з ДБ (передано до іншого МБ) Дальник</t>
  </si>
  <si>
    <t>Субвенція з місцевого бюджету за рахунок залишку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</si>
  <si>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</si>
  <si>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</si>
  <si>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Штрафні санкції за порушення законодавства про патентування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</si>
  <si>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</si>
  <si>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</si>
  <si>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додаткові дотації</t>
  </si>
  <si>
    <t>41030000/
41040000/ 41050000</t>
  </si>
  <si>
    <t>Субвенції, дотації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</si>
  <si>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</si>
  <si>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</si>
  <si>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</si>
  <si>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Рентна плата за користування надрами для видобування корисних копалин</t>
  </si>
  <si>
    <t>Субвенція переданих видатків у сфері освіти за рахунок коштів освітньої субвенції</t>
  </si>
  <si>
    <t>Відхилення, грн.</t>
  </si>
  <si>
    <t>Темп росту 2020/2019, %</t>
  </si>
  <si>
    <t>Фактично надійшло за 1 півріччя  2020 року, грн.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</si>
  <si>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</si>
  <si>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Фактично надійшло за  1 півріччя 2019 року, грн.</t>
  </si>
  <si>
    <t>Девіденди (дохід) нараховані на акції (частки) господарських товаритв, у статутних капіталах, яих є майно Автономної Республіки Крим, комунальна власність</t>
  </si>
  <si>
    <t>Показники  бюджету міста Чорноморська за доходами за  1 півріччя 2020 року порівняно з аналогічними показниками за відповідний період попереднього бюджетного періоду із зазначенням динаміки їх зміни</t>
  </si>
  <si>
    <t>Субвенція з місцевого бюджету на надання пільг та житлових 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</si>
  <si>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  видатків у сфері охорони здоров'я за рахунок коштів медичної субвенції (передана до іншого МБ-Дальник)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</si>
</sst>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Font="1"/>
    <xf numFmtId="0" fontId="2" fillId="0" borderId="1" xfId="0" applyFont="1" applyFill="1" applyBorder="1" applyAlignment="1">
      <alignment horizontal="center"/>
    </xf>
    <xf numFmtId="0" fontId="5" fillId="0" borderId="0" xfId="0" applyFont="1" applyAlignment="1"/>
    <xf numFmtId="0" fontId="6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/>
    <xf numFmtId="0" fontId="0" fillId="0" borderId="0" xfId="0" applyFill="1"/>
    <xf numFmtId="0" fontId="6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5" fontId="2" fillId="0" borderId="0" xfId="0" applyNumberFormat="1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right" vertical="top"/>
    </xf>
    <xf numFmtId="165" fontId="4" fillId="2" borderId="0" xfId="0" applyNumberFormat="1" applyFont="1" applyFill="1" applyBorder="1"/>
    <xf numFmtId="165" fontId="12" fillId="0" borderId="1" xfId="0" applyNumberFormat="1" applyFont="1" applyFill="1" applyBorder="1" applyAlignment="1">
      <alignment horizontal="right" vertical="top"/>
    </xf>
    <xf numFmtId="165" fontId="12" fillId="2" borderId="1" xfId="0" applyNumberFormat="1" applyFont="1" applyFill="1" applyBorder="1" applyAlignment="1">
      <alignment horizontal="right" vertical="top"/>
    </xf>
    <xf numFmtId="165" fontId="13" fillId="2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3" fontId="4" fillId="2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vertical="top"/>
    </xf>
    <xf numFmtId="0" fontId="9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19"/>
  <sheetViews>
    <sheetView tabSelected="1" showRuler="0" view="pageBreakPreview" zoomScale="75" zoomScaleNormal="74" zoomScaleSheetLayoutView="75" workbookViewId="0">
      <pane xSplit="2" ySplit="7" topLeftCell="C89" activePane="bottomRight" state="frozen"/>
      <selection pane="topRight" activeCell="C1" sqref="C1"/>
      <selection pane="bottomLeft" activeCell="A14" sqref="A14"/>
      <selection pane="bottomRight" activeCell="B100" sqref="B100"/>
    </sheetView>
  </sheetViews>
  <sheetFormatPr defaultRowHeight="12.9" x14ac:dyDescent="0.25"/>
  <cols>
    <col min="1" max="1" width="12.7265625" customWidth="1"/>
    <col min="2" max="2" width="50.26953125" customWidth="1"/>
    <col min="3" max="3" width="17.26953125" bestFit="1" customWidth="1"/>
    <col min="4" max="4" width="19.81640625" bestFit="1" customWidth="1"/>
    <col min="5" max="5" width="13.453125" bestFit="1" customWidth="1"/>
    <col min="6" max="6" width="13.7265625" style="16" customWidth="1"/>
    <col min="7" max="7" width="17.26953125" bestFit="1" customWidth="1"/>
    <col min="8" max="8" width="19.81640625" bestFit="1" customWidth="1"/>
    <col min="9" max="9" width="13.453125" bestFit="1" customWidth="1"/>
    <col min="10" max="10" width="14.453125" style="16" customWidth="1"/>
    <col min="11" max="11" width="10.81640625" customWidth="1"/>
    <col min="12" max="12" width="9.54296875" customWidth="1"/>
    <col min="13" max="13" width="11.26953125" customWidth="1"/>
    <col min="14" max="14" width="11.1796875" customWidth="1"/>
    <col min="15" max="15" width="14.453125" customWidth="1"/>
    <col min="16" max="16" width="15.81640625" customWidth="1"/>
    <col min="17" max="17" width="15.26953125" customWidth="1"/>
    <col min="18" max="18" width="14.7265625" customWidth="1"/>
  </cols>
  <sheetData>
    <row r="1" spans="1:18" ht="49.6" customHeight="1" x14ac:dyDescent="0.25">
      <c r="A1" s="50" t="s">
        <v>109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s="4" customFormat="1" ht="36" customHeight="1" x14ac:dyDescent="0.3">
      <c r="A2" s="51" t="s">
        <v>5</v>
      </c>
      <c r="B2" s="51"/>
      <c r="C2" s="52" t="s">
        <v>107</v>
      </c>
      <c r="D2" s="52"/>
      <c r="E2" s="52"/>
      <c r="F2" s="52"/>
      <c r="G2" s="53" t="s">
        <v>105</v>
      </c>
      <c r="H2" s="53"/>
      <c r="I2" s="53"/>
      <c r="J2" s="53"/>
      <c r="K2" s="52" t="s">
        <v>104</v>
      </c>
      <c r="L2" s="52"/>
      <c r="M2" s="52"/>
      <c r="N2" s="52"/>
      <c r="O2" s="52" t="s">
        <v>103</v>
      </c>
      <c r="P2" s="52"/>
      <c r="Q2" s="52"/>
      <c r="R2" s="52"/>
    </row>
    <row r="3" spans="1:18" s="4" customFormat="1" ht="20.45" customHeight="1" x14ac:dyDescent="0.3">
      <c r="A3" s="51"/>
      <c r="B3" s="51"/>
      <c r="C3" s="52" t="s">
        <v>20</v>
      </c>
      <c r="D3" s="54" t="s">
        <v>6</v>
      </c>
      <c r="E3" s="54"/>
      <c r="F3" s="54"/>
      <c r="G3" s="52" t="s">
        <v>20</v>
      </c>
      <c r="H3" s="54" t="s">
        <v>6</v>
      </c>
      <c r="I3" s="54"/>
      <c r="J3" s="54"/>
      <c r="K3" s="52" t="s">
        <v>20</v>
      </c>
      <c r="L3" s="54" t="s">
        <v>6</v>
      </c>
      <c r="M3" s="54"/>
      <c r="N3" s="54"/>
      <c r="O3" s="52" t="s">
        <v>20</v>
      </c>
      <c r="P3" s="54" t="s">
        <v>6</v>
      </c>
      <c r="Q3" s="54"/>
      <c r="R3" s="54"/>
    </row>
    <row r="4" spans="1:18" s="4" customFormat="1" ht="17.2" customHeight="1" x14ac:dyDescent="0.3">
      <c r="A4" s="51"/>
      <c r="B4" s="51"/>
      <c r="C4" s="52"/>
      <c r="D4" s="55" t="s">
        <v>21</v>
      </c>
      <c r="E4" s="55" t="s">
        <v>22</v>
      </c>
      <c r="F4" s="55"/>
      <c r="G4" s="52"/>
      <c r="H4" s="55" t="s">
        <v>21</v>
      </c>
      <c r="I4" s="55" t="s">
        <v>22</v>
      </c>
      <c r="J4" s="55"/>
      <c r="K4" s="52"/>
      <c r="L4" s="55" t="s">
        <v>21</v>
      </c>
      <c r="M4" s="55" t="s">
        <v>22</v>
      </c>
      <c r="N4" s="55"/>
      <c r="O4" s="52"/>
      <c r="P4" s="55" t="s">
        <v>21</v>
      </c>
      <c r="Q4" s="55" t="s">
        <v>22</v>
      </c>
      <c r="R4" s="55"/>
    </row>
    <row r="5" spans="1:18" s="4" customFormat="1" ht="22.6" customHeight="1" x14ac:dyDescent="0.3">
      <c r="A5" s="51"/>
      <c r="B5" s="51"/>
      <c r="C5" s="52"/>
      <c r="D5" s="55"/>
      <c r="E5" s="55" t="s">
        <v>37</v>
      </c>
      <c r="F5" s="36" t="s">
        <v>38</v>
      </c>
      <c r="G5" s="52"/>
      <c r="H5" s="55"/>
      <c r="I5" s="55" t="s">
        <v>37</v>
      </c>
      <c r="J5" s="36" t="s">
        <v>38</v>
      </c>
      <c r="K5" s="52"/>
      <c r="L5" s="55"/>
      <c r="M5" s="55" t="s">
        <v>37</v>
      </c>
      <c r="N5" s="36" t="s">
        <v>38</v>
      </c>
      <c r="O5" s="52"/>
      <c r="P5" s="55"/>
      <c r="Q5" s="55" t="s">
        <v>37</v>
      </c>
      <c r="R5" s="36" t="s">
        <v>38</v>
      </c>
    </row>
    <row r="6" spans="1:18" s="4" customFormat="1" ht="36.799999999999997" customHeight="1" x14ac:dyDescent="0.3">
      <c r="A6" s="51"/>
      <c r="B6" s="51"/>
      <c r="C6" s="52"/>
      <c r="D6" s="55"/>
      <c r="E6" s="55"/>
      <c r="F6" s="36" t="s">
        <v>39</v>
      </c>
      <c r="G6" s="52"/>
      <c r="H6" s="55"/>
      <c r="I6" s="55"/>
      <c r="J6" s="36" t="s">
        <v>39</v>
      </c>
      <c r="K6" s="52"/>
      <c r="L6" s="55"/>
      <c r="M6" s="55"/>
      <c r="N6" s="36" t="s">
        <v>39</v>
      </c>
      <c r="O6" s="52"/>
      <c r="P6" s="55"/>
      <c r="Q6" s="55"/>
      <c r="R6" s="36" t="s">
        <v>39</v>
      </c>
    </row>
    <row r="7" spans="1:18" s="4" customFormat="1" ht="15.05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</row>
    <row r="8" spans="1:18" s="4" customFormat="1" ht="16.55" customHeight="1" x14ac:dyDescent="0.3">
      <c r="A8" s="19">
        <v>10000000</v>
      </c>
      <c r="B8" s="20" t="s">
        <v>7</v>
      </c>
      <c r="C8" s="45">
        <f>D8+E8</f>
        <v>304432896.63</v>
      </c>
      <c r="D8" s="45">
        <f>D9+D16+D20+D38+D14+D15</f>
        <v>304250389.06</v>
      </c>
      <c r="E8" s="45">
        <f>E38+E36</f>
        <v>182507.57</v>
      </c>
      <c r="F8" s="45"/>
      <c r="G8" s="45">
        <f>H8+I8</f>
        <v>299407633.69999999</v>
      </c>
      <c r="H8" s="45">
        <f>H9+H16+H20+H38+H14+H15</f>
        <v>299254667.38</v>
      </c>
      <c r="I8" s="45">
        <f>I38+I36</f>
        <v>152966.32</v>
      </c>
      <c r="J8" s="45">
        <f>J38+J36</f>
        <v>0</v>
      </c>
      <c r="K8" s="21">
        <f>G8/C8*100</f>
        <v>98.349303578677436</v>
      </c>
      <c r="L8" s="21">
        <f>H8/D8*100</f>
        <v>98.358022911512265</v>
      </c>
      <c r="M8" s="21"/>
      <c r="N8" s="21"/>
      <c r="O8" s="45">
        <f>G8-C8</f>
        <v>-5025262.9300000072</v>
      </c>
      <c r="P8" s="45">
        <f>H8-D8</f>
        <v>-4995721.6800000072</v>
      </c>
      <c r="Q8" s="45">
        <f>I8-E8</f>
        <v>-29541.25</v>
      </c>
      <c r="R8" s="45"/>
    </row>
    <row r="9" spans="1:18" s="6" customFormat="1" ht="33.75" customHeight="1" x14ac:dyDescent="0.3">
      <c r="A9" s="22">
        <v>11000000</v>
      </c>
      <c r="B9" s="19" t="s">
        <v>24</v>
      </c>
      <c r="C9" s="45">
        <f>D9+E9</f>
        <v>171142125.34999999</v>
      </c>
      <c r="D9" s="45">
        <f>D10+D11</f>
        <v>171142125.34999999</v>
      </c>
      <c r="E9" s="45"/>
      <c r="F9" s="45"/>
      <c r="G9" s="45">
        <f>H9+I9</f>
        <v>176337084.69999999</v>
      </c>
      <c r="H9" s="45">
        <f>H10+H11</f>
        <v>176337084.69999999</v>
      </c>
      <c r="I9" s="45"/>
      <c r="J9" s="45"/>
      <c r="K9" s="21">
        <f t="shared" ref="K9:L101" si="0">G9/C9*100</f>
        <v>103.03546502030161</v>
      </c>
      <c r="L9" s="21">
        <f t="shared" si="0"/>
        <v>103.03546502030161</v>
      </c>
      <c r="M9" s="21"/>
      <c r="N9" s="21"/>
      <c r="O9" s="45">
        <f t="shared" ref="O9:P101" si="1">G9-C9</f>
        <v>5194959.349999994</v>
      </c>
      <c r="P9" s="45">
        <f t="shared" si="1"/>
        <v>5194959.349999994</v>
      </c>
      <c r="Q9" s="45"/>
      <c r="R9" s="45"/>
    </row>
    <row r="10" spans="1:18" s="6" customFormat="1" ht="18" customHeight="1" x14ac:dyDescent="0.3">
      <c r="A10" s="23">
        <v>11010000</v>
      </c>
      <c r="B10" s="24" t="s">
        <v>62</v>
      </c>
      <c r="C10" s="46">
        <f>D10+E10</f>
        <v>168827107.34999999</v>
      </c>
      <c r="D10" s="46">
        <v>168827107.34999999</v>
      </c>
      <c r="E10" s="46"/>
      <c r="F10" s="46"/>
      <c r="G10" s="46">
        <f>H10+I10</f>
        <v>174603917.5</v>
      </c>
      <c r="H10" s="46">
        <v>174603917.5</v>
      </c>
      <c r="I10" s="46"/>
      <c r="J10" s="46"/>
      <c r="K10" s="25">
        <f t="shared" si="0"/>
        <v>103.42173140360921</v>
      </c>
      <c r="L10" s="25">
        <f t="shared" si="0"/>
        <v>103.42173140360921</v>
      </c>
      <c r="M10" s="25"/>
      <c r="N10" s="25"/>
      <c r="O10" s="46">
        <f t="shared" si="1"/>
        <v>5776810.150000006</v>
      </c>
      <c r="P10" s="46">
        <f t="shared" si="1"/>
        <v>5776810.150000006</v>
      </c>
      <c r="Q10" s="46"/>
      <c r="R10" s="46"/>
    </row>
    <row r="11" spans="1:18" s="17" customFormat="1" ht="18" customHeight="1" x14ac:dyDescent="0.3">
      <c r="A11" s="19">
        <v>11020000</v>
      </c>
      <c r="B11" s="19" t="s">
        <v>32</v>
      </c>
      <c r="C11" s="45">
        <f>C12</f>
        <v>2315018</v>
      </c>
      <c r="D11" s="45">
        <f>D12</f>
        <v>2315018</v>
      </c>
      <c r="E11" s="45"/>
      <c r="F11" s="45"/>
      <c r="G11" s="45">
        <f>G12</f>
        <v>1733167.2</v>
      </c>
      <c r="H11" s="45">
        <f>H12</f>
        <v>1733167.2</v>
      </c>
      <c r="I11" s="45"/>
      <c r="J11" s="45"/>
      <c r="K11" s="21">
        <f t="shared" si="0"/>
        <v>74.866251579901316</v>
      </c>
      <c r="L11" s="21">
        <f t="shared" si="0"/>
        <v>74.866251579901316</v>
      </c>
      <c r="M11" s="21"/>
      <c r="N11" s="21"/>
      <c r="O11" s="45">
        <f t="shared" si="1"/>
        <v>-581850.80000000005</v>
      </c>
      <c r="P11" s="45">
        <f t="shared" si="1"/>
        <v>-581850.80000000005</v>
      </c>
      <c r="Q11" s="45"/>
      <c r="R11" s="45"/>
    </row>
    <row r="12" spans="1:18" s="6" customFormat="1" ht="33.75" customHeight="1" x14ac:dyDescent="0.3">
      <c r="A12" s="23">
        <v>11020200</v>
      </c>
      <c r="B12" s="24" t="s">
        <v>8</v>
      </c>
      <c r="C12" s="46">
        <f t="shared" ref="C12" si="2">D12+E12</f>
        <v>2315018</v>
      </c>
      <c r="D12" s="46">
        <v>2315018</v>
      </c>
      <c r="E12" s="46"/>
      <c r="F12" s="46"/>
      <c r="G12" s="46">
        <f t="shared" ref="G12:G21" si="3">H12+I12</f>
        <v>1733167.2</v>
      </c>
      <c r="H12" s="46">
        <v>1733167.2</v>
      </c>
      <c r="I12" s="46"/>
      <c r="J12" s="46"/>
      <c r="K12" s="25">
        <f>G12/C12*100</f>
        <v>74.866251579901316</v>
      </c>
      <c r="L12" s="25">
        <f>H12/D12*100</f>
        <v>74.866251579901316</v>
      </c>
      <c r="M12" s="25"/>
      <c r="N12" s="25"/>
      <c r="O12" s="46">
        <f t="shared" si="1"/>
        <v>-581850.80000000005</v>
      </c>
      <c r="P12" s="46">
        <f t="shared" si="1"/>
        <v>-581850.80000000005</v>
      </c>
      <c r="Q12" s="46"/>
      <c r="R12" s="46"/>
    </row>
    <row r="13" spans="1:18" s="6" customFormat="1" ht="1.5" hidden="1" customHeight="1" x14ac:dyDescent="0.3">
      <c r="A13" s="23">
        <v>11023200</v>
      </c>
      <c r="B13" s="24" t="s">
        <v>66</v>
      </c>
      <c r="C13" s="46"/>
      <c r="D13" s="46"/>
      <c r="E13" s="46"/>
      <c r="F13" s="46"/>
      <c r="G13" s="46"/>
      <c r="H13" s="46"/>
      <c r="I13" s="46"/>
      <c r="J13" s="46"/>
      <c r="K13" s="25"/>
      <c r="L13" s="25"/>
      <c r="M13" s="25"/>
      <c r="N13" s="25"/>
      <c r="O13" s="46">
        <f t="shared" si="1"/>
        <v>0</v>
      </c>
      <c r="P13" s="46">
        <f t="shared" si="1"/>
        <v>0</v>
      </c>
      <c r="Q13" s="46"/>
      <c r="R13" s="46"/>
    </row>
    <row r="14" spans="1:18" s="6" customFormat="1" ht="33.75" customHeight="1" x14ac:dyDescent="0.3">
      <c r="A14" s="23">
        <v>13020200</v>
      </c>
      <c r="B14" s="24" t="s">
        <v>64</v>
      </c>
      <c r="C14" s="46">
        <f t="shared" ref="C14:C21" si="4">D14+E14</f>
        <v>0</v>
      </c>
      <c r="D14" s="46">
        <v>0</v>
      </c>
      <c r="E14" s="46"/>
      <c r="F14" s="46"/>
      <c r="G14" s="46">
        <f t="shared" si="3"/>
        <v>0</v>
      </c>
      <c r="H14" s="46">
        <v>0</v>
      </c>
      <c r="I14" s="46"/>
      <c r="J14" s="46"/>
      <c r="K14" s="25">
        <v>0</v>
      </c>
      <c r="L14" s="25">
        <v>0</v>
      </c>
      <c r="M14" s="25"/>
      <c r="N14" s="25"/>
      <c r="O14" s="46">
        <f t="shared" si="1"/>
        <v>0</v>
      </c>
      <c r="P14" s="46">
        <f t="shared" si="1"/>
        <v>0</v>
      </c>
      <c r="Q14" s="46"/>
      <c r="R14" s="46"/>
    </row>
    <row r="15" spans="1:18" s="6" customFormat="1" ht="31.6" customHeight="1" x14ac:dyDescent="0.3">
      <c r="A15" s="23">
        <v>13030001</v>
      </c>
      <c r="B15" s="24" t="s">
        <v>101</v>
      </c>
      <c r="C15" s="46">
        <f t="shared" si="4"/>
        <v>3508.17</v>
      </c>
      <c r="D15" s="46">
        <v>3508.17</v>
      </c>
      <c r="E15" s="46"/>
      <c r="F15" s="46"/>
      <c r="G15" s="46">
        <f t="shared" si="3"/>
        <v>3054.5</v>
      </c>
      <c r="H15" s="46">
        <v>3054.5</v>
      </c>
      <c r="I15" s="46"/>
      <c r="J15" s="46"/>
      <c r="K15" s="25">
        <v>0</v>
      </c>
      <c r="L15" s="25"/>
      <c r="M15" s="25"/>
      <c r="N15" s="25"/>
      <c r="O15" s="46">
        <f t="shared" si="1"/>
        <v>-453.67000000000007</v>
      </c>
      <c r="P15" s="46">
        <f t="shared" si="1"/>
        <v>-453.67000000000007</v>
      </c>
      <c r="Q15" s="46"/>
      <c r="R15" s="46"/>
    </row>
    <row r="16" spans="1:18" s="4" customFormat="1" ht="18" customHeight="1" x14ac:dyDescent="0.3">
      <c r="A16" s="29">
        <v>14000000</v>
      </c>
      <c r="B16" s="30" t="s">
        <v>41</v>
      </c>
      <c r="C16" s="45">
        <f t="shared" si="4"/>
        <v>15396450.67</v>
      </c>
      <c r="D16" s="45">
        <f>D19+D17+D18</f>
        <v>15396450.67</v>
      </c>
      <c r="E16" s="45"/>
      <c r="F16" s="45"/>
      <c r="G16" s="45">
        <f t="shared" si="3"/>
        <v>13950833.6</v>
      </c>
      <c r="H16" s="45">
        <f>H19+H17+H18</f>
        <v>13950833.6</v>
      </c>
      <c r="I16" s="45"/>
      <c r="J16" s="45"/>
      <c r="K16" s="21">
        <f t="shared" si="0"/>
        <v>90.610712163571662</v>
      </c>
      <c r="L16" s="21">
        <f t="shared" si="0"/>
        <v>90.610712163571662</v>
      </c>
      <c r="M16" s="21"/>
      <c r="N16" s="21"/>
      <c r="O16" s="45">
        <f t="shared" si="1"/>
        <v>-1445617.0700000003</v>
      </c>
      <c r="P16" s="45">
        <f t="shared" si="1"/>
        <v>-1445617.0700000003</v>
      </c>
      <c r="Q16" s="45"/>
      <c r="R16" s="45"/>
    </row>
    <row r="17" spans="1:18" s="4" customFormat="1" ht="36" customHeight="1" x14ac:dyDescent="0.3">
      <c r="A17" s="37">
        <v>14020000</v>
      </c>
      <c r="B17" s="37" t="s">
        <v>75</v>
      </c>
      <c r="C17" s="46">
        <f t="shared" si="4"/>
        <v>1503197.51</v>
      </c>
      <c r="D17" s="46">
        <v>1503197.51</v>
      </c>
      <c r="E17" s="46"/>
      <c r="F17" s="46"/>
      <c r="G17" s="46">
        <f t="shared" si="3"/>
        <v>1539623.7</v>
      </c>
      <c r="H17" s="46">
        <v>1539623.7</v>
      </c>
      <c r="I17" s="46"/>
      <c r="J17" s="46"/>
      <c r="K17" s="25">
        <f t="shared" ref="K17:K18" si="5">G17/C17*100</f>
        <v>102.42324709545321</v>
      </c>
      <c r="L17" s="25">
        <f t="shared" ref="L17:L18" si="6">H17/D17*100</f>
        <v>102.42324709545321</v>
      </c>
      <c r="M17" s="25"/>
      <c r="N17" s="25"/>
      <c r="O17" s="46">
        <f t="shared" si="1"/>
        <v>36426.189999999944</v>
      </c>
      <c r="P17" s="46">
        <f t="shared" si="1"/>
        <v>36426.189999999944</v>
      </c>
      <c r="Q17" s="46"/>
      <c r="R17" s="46"/>
    </row>
    <row r="18" spans="1:18" s="4" customFormat="1" ht="34.549999999999997" customHeight="1" x14ac:dyDescent="0.3">
      <c r="A18" s="37">
        <v>14030000</v>
      </c>
      <c r="B18" s="37" t="s">
        <v>76</v>
      </c>
      <c r="C18" s="46">
        <f t="shared" si="4"/>
        <v>5857619.0800000001</v>
      </c>
      <c r="D18" s="46">
        <v>5857619.0800000001</v>
      </c>
      <c r="E18" s="46"/>
      <c r="F18" s="46"/>
      <c r="G18" s="46">
        <f t="shared" si="3"/>
        <v>5320112.9000000004</v>
      </c>
      <c r="H18" s="46">
        <v>5320112.9000000004</v>
      </c>
      <c r="I18" s="46"/>
      <c r="J18" s="46"/>
      <c r="K18" s="25">
        <f t="shared" si="5"/>
        <v>90.823811301843833</v>
      </c>
      <c r="L18" s="25">
        <f t="shared" si="6"/>
        <v>90.823811301843833</v>
      </c>
      <c r="M18" s="25"/>
      <c r="N18" s="25"/>
      <c r="O18" s="46">
        <f t="shared" si="1"/>
        <v>-537506.1799999997</v>
      </c>
      <c r="P18" s="46">
        <f t="shared" si="1"/>
        <v>-537506.1799999997</v>
      </c>
      <c r="Q18" s="46"/>
      <c r="R18" s="46"/>
    </row>
    <row r="19" spans="1:18" s="4" customFormat="1" ht="30.1" x14ac:dyDescent="0.3">
      <c r="A19" s="37">
        <v>14040000</v>
      </c>
      <c r="B19" s="37" t="s">
        <v>42</v>
      </c>
      <c r="C19" s="46">
        <f t="shared" si="4"/>
        <v>8035634.0800000001</v>
      </c>
      <c r="D19" s="46">
        <v>8035634.0800000001</v>
      </c>
      <c r="E19" s="46"/>
      <c r="F19" s="46"/>
      <c r="G19" s="46">
        <f t="shared" si="3"/>
        <v>7091097</v>
      </c>
      <c r="H19" s="46">
        <v>7091097</v>
      </c>
      <c r="I19" s="46"/>
      <c r="J19" s="46"/>
      <c r="K19" s="25">
        <f t="shared" si="0"/>
        <v>88.245643460161133</v>
      </c>
      <c r="L19" s="25">
        <f t="shared" si="0"/>
        <v>88.245643460161133</v>
      </c>
      <c r="M19" s="25"/>
      <c r="N19" s="25"/>
      <c r="O19" s="46">
        <f t="shared" si="1"/>
        <v>-944537.08000000007</v>
      </c>
      <c r="P19" s="46">
        <f t="shared" si="1"/>
        <v>-944537.08000000007</v>
      </c>
      <c r="Q19" s="46"/>
      <c r="R19" s="46"/>
    </row>
    <row r="20" spans="1:18" s="7" customFormat="1" ht="15.05" x14ac:dyDescent="0.3">
      <c r="A20" s="22">
        <v>18000000</v>
      </c>
      <c r="B20" s="19" t="s">
        <v>9</v>
      </c>
      <c r="C20" s="45">
        <f t="shared" si="4"/>
        <v>117708304.87</v>
      </c>
      <c r="D20" s="45">
        <f>D21+D35+D37+D36</f>
        <v>117708304.87</v>
      </c>
      <c r="E20" s="45"/>
      <c r="F20" s="45"/>
      <c r="G20" s="45">
        <f t="shared" si="3"/>
        <v>108963694.57999998</v>
      </c>
      <c r="H20" s="45">
        <f>H21+H35+H37+H36</f>
        <v>108963694.57999998</v>
      </c>
      <c r="I20" s="45"/>
      <c r="J20" s="45"/>
      <c r="K20" s="21">
        <f t="shared" si="0"/>
        <v>92.570948753651848</v>
      </c>
      <c r="L20" s="21">
        <f t="shared" si="0"/>
        <v>92.570948753651848</v>
      </c>
      <c r="M20" s="21"/>
      <c r="N20" s="21"/>
      <c r="O20" s="45">
        <f t="shared" si="1"/>
        <v>-8744610.2900000215</v>
      </c>
      <c r="P20" s="45">
        <f t="shared" si="1"/>
        <v>-8744610.2900000215</v>
      </c>
      <c r="Q20" s="45"/>
      <c r="R20" s="45"/>
    </row>
    <row r="21" spans="1:18" s="7" customFormat="1" ht="15.05" x14ac:dyDescent="0.3">
      <c r="A21" s="31">
        <v>18010000</v>
      </c>
      <c r="B21" s="31" t="s">
        <v>43</v>
      </c>
      <c r="C21" s="45">
        <f t="shared" si="4"/>
        <v>92310989.840000004</v>
      </c>
      <c r="D21" s="45">
        <f>D22+D27+D32</f>
        <v>92310989.840000004</v>
      </c>
      <c r="E21" s="45"/>
      <c r="F21" s="45"/>
      <c r="G21" s="45">
        <f t="shared" si="3"/>
        <v>80182268.779999986</v>
      </c>
      <c r="H21" s="45">
        <f>H22+H27+H32</f>
        <v>80182268.779999986</v>
      </c>
      <c r="I21" s="45"/>
      <c r="J21" s="45"/>
      <c r="K21" s="21">
        <f t="shared" si="0"/>
        <v>86.861021552230795</v>
      </c>
      <c r="L21" s="21">
        <f t="shared" si="0"/>
        <v>86.861021552230795</v>
      </c>
      <c r="M21" s="21"/>
      <c r="N21" s="21"/>
      <c r="O21" s="45">
        <f t="shared" si="1"/>
        <v>-12128721.060000017</v>
      </c>
      <c r="P21" s="45">
        <f t="shared" si="1"/>
        <v>-12128721.060000017</v>
      </c>
      <c r="Q21" s="45"/>
      <c r="R21" s="45"/>
    </row>
    <row r="22" spans="1:18" s="7" customFormat="1" ht="30.1" x14ac:dyDescent="0.3">
      <c r="A22" s="31"/>
      <c r="B22" s="31" t="s">
        <v>36</v>
      </c>
      <c r="C22" s="45">
        <f>SUM(C23:C26)</f>
        <v>6269374.0099999998</v>
      </c>
      <c r="D22" s="45">
        <f>SUM(D23:D26)</f>
        <v>6269374.0099999998</v>
      </c>
      <c r="E22" s="45"/>
      <c r="F22" s="45"/>
      <c r="G22" s="45">
        <f>SUM(G23:G26)</f>
        <v>5867803.5899999999</v>
      </c>
      <c r="H22" s="45">
        <f>SUM(H23:H26)</f>
        <v>5867803.5899999999</v>
      </c>
      <c r="I22" s="45"/>
      <c r="J22" s="45"/>
      <c r="K22" s="21">
        <f t="shared" si="0"/>
        <v>93.594728606724161</v>
      </c>
      <c r="L22" s="21">
        <f t="shared" si="0"/>
        <v>93.594728606724161</v>
      </c>
      <c r="M22" s="21"/>
      <c r="N22" s="21"/>
      <c r="O22" s="45">
        <f t="shared" si="1"/>
        <v>-401570.41999999993</v>
      </c>
      <c r="P22" s="45">
        <f t="shared" si="1"/>
        <v>-401570.41999999993</v>
      </c>
      <c r="Q22" s="45"/>
      <c r="R22" s="45"/>
    </row>
    <row r="23" spans="1:18" s="4" customFormat="1" ht="50.25" customHeight="1" x14ac:dyDescent="0.3">
      <c r="A23" s="32">
        <v>18010100</v>
      </c>
      <c r="B23" s="32" t="s">
        <v>44</v>
      </c>
      <c r="C23" s="46">
        <f t="shared" ref="C23:C26" si="7">D23</f>
        <v>66187.259999999995</v>
      </c>
      <c r="D23" s="46">
        <v>66187.259999999995</v>
      </c>
      <c r="E23" s="46"/>
      <c r="F23" s="46"/>
      <c r="G23" s="46">
        <f t="shared" ref="G23:G35" si="8">H23</f>
        <v>52687.63</v>
      </c>
      <c r="H23" s="46">
        <v>52687.63</v>
      </c>
      <c r="I23" s="46"/>
      <c r="J23" s="46"/>
      <c r="K23" s="25">
        <f t="shared" si="0"/>
        <v>79.603884493783255</v>
      </c>
      <c r="L23" s="25">
        <f t="shared" si="0"/>
        <v>79.603884493783255</v>
      </c>
      <c r="M23" s="25"/>
      <c r="N23" s="25"/>
      <c r="O23" s="46">
        <f t="shared" si="1"/>
        <v>-13499.629999999997</v>
      </c>
      <c r="P23" s="46">
        <f t="shared" si="1"/>
        <v>-13499.629999999997</v>
      </c>
      <c r="Q23" s="46"/>
      <c r="R23" s="46"/>
    </row>
    <row r="24" spans="1:18" s="4" customFormat="1" ht="54" customHeight="1" x14ac:dyDescent="0.3">
      <c r="A24" s="32">
        <v>18010200</v>
      </c>
      <c r="B24" s="32" t="s">
        <v>45</v>
      </c>
      <c r="C24" s="46">
        <f t="shared" si="7"/>
        <v>58340.86</v>
      </c>
      <c r="D24" s="46">
        <v>58340.86</v>
      </c>
      <c r="E24" s="46"/>
      <c r="F24" s="46"/>
      <c r="G24" s="46">
        <f t="shared" si="8"/>
        <v>146692.15</v>
      </c>
      <c r="H24" s="46">
        <v>146692.15</v>
      </c>
      <c r="I24" s="46"/>
      <c r="J24" s="46"/>
      <c r="K24" s="25">
        <f t="shared" si="0"/>
        <v>251.43981422282769</v>
      </c>
      <c r="L24" s="25">
        <f t="shared" si="0"/>
        <v>251.43981422282769</v>
      </c>
      <c r="M24" s="25"/>
      <c r="N24" s="25"/>
      <c r="O24" s="46">
        <f t="shared" si="1"/>
        <v>88351.29</v>
      </c>
      <c r="P24" s="46">
        <f t="shared" si="1"/>
        <v>88351.29</v>
      </c>
      <c r="Q24" s="46"/>
      <c r="R24" s="46"/>
    </row>
    <row r="25" spans="1:18" s="4" customFormat="1" ht="50.25" customHeight="1" x14ac:dyDescent="0.3">
      <c r="A25" s="32">
        <v>18010300</v>
      </c>
      <c r="B25" s="32" t="s">
        <v>46</v>
      </c>
      <c r="C25" s="46">
        <f t="shared" si="7"/>
        <v>762262.17</v>
      </c>
      <c r="D25" s="46">
        <v>762262.17</v>
      </c>
      <c r="E25" s="46"/>
      <c r="F25" s="46"/>
      <c r="G25" s="46">
        <f t="shared" si="8"/>
        <v>717113.67</v>
      </c>
      <c r="H25" s="46">
        <v>717113.67</v>
      </c>
      <c r="I25" s="46"/>
      <c r="J25" s="46"/>
      <c r="K25" s="25">
        <f t="shared" si="0"/>
        <v>94.077037825450532</v>
      </c>
      <c r="L25" s="25">
        <f t="shared" si="0"/>
        <v>94.077037825450532</v>
      </c>
      <c r="M25" s="25"/>
      <c r="N25" s="25"/>
      <c r="O25" s="46">
        <f t="shared" si="1"/>
        <v>-45148.5</v>
      </c>
      <c r="P25" s="46">
        <f t="shared" si="1"/>
        <v>-45148.5</v>
      </c>
      <c r="Q25" s="46"/>
      <c r="R25" s="46"/>
    </row>
    <row r="26" spans="1:18" s="4" customFormat="1" ht="51.05" customHeight="1" x14ac:dyDescent="0.3">
      <c r="A26" s="32">
        <v>18010400</v>
      </c>
      <c r="B26" s="32" t="s">
        <v>47</v>
      </c>
      <c r="C26" s="46">
        <f t="shared" si="7"/>
        <v>5382583.7199999997</v>
      </c>
      <c r="D26" s="46">
        <v>5382583.7199999997</v>
      </c>
      <c r="E26" s="46"/>
      <c r="F26" s="46"/>
      <c r="G26" s="46">
        <f t="shared" si="8"/>
        <v>4951310.1399999997</v>
      </c>
      <c r="H26" s="46">
        <v>4951310.1399999997</v>
      </c>
      <c r="I26" s="46"/>
      <c r="J26" s="46"/>
      <c r="K26" s="25">
        <f t="shared" si="0"/>
        <v>91.987610366420824</v>
      </c>
      <c r="L26" s="25">
        <f t="shared" si="0"/>
        <v>91.987610366420824</v>
      </c>
      <c r="M26" s="25"/>
      <c r="N26" s="25"/>
      <c r="O26" s="46">
        <f t="shared" si="1"/>
        <v>-431273.58000000007</v>
      </c>
      <c r="P26" s="46">
        <f t="shared" si="1"/>
        <v>-431273.58000000007</v>
      </c>
      <c r="Q26" s="46"/>
      <c r="R26" s="46"/>
    </row>
    <row r="27" spans="1:18" s="7" customFormat="1" ht="15.05" x14ac:dyDescent="0.3">
      <c r="A27" s="31"/>
      <c r="B27" s="31" t="s">
        <v>55</v>
      </c>
      <c r="C27" s="45">
        <f>D27</f>
        <v>85829989.170000002</v>
      </c>
      <c r="D27" s="45">
        <f>D28+D29+D30+D31</f>
        <v>85829989.170000002</v>
      </c>
      <c r="E27" s="45"/>
      <c r="F27" s="45"/>
      <c r="G27" s="45">
        <f>H27</f>
        <v>74143147.61999999</v>
      </c>
      <c r="H27" s="45">
        <f>H28+H29+H30+H31</f>
        <v>74143147.61999999</v>
      </c>
      <c r="I27" s="45"/>
      <c r="J27" s="45"/>
      <c r="K27" s="21">
        <f t="shared" si="0"/>
        <v>86.383731766699441</v>
      </c>
      <c r="L27" s="21">
        <f t="shared" si="0"/>
        <v>86.383731766699441</v>
      </c>
      <c r="M27" s="21"/>
      <c r="N27" s="21"/>
      <c r="O27" s="45">
        <f t="shared" si="1"/>
        <v>-11686841.550000012</v>
      </c>
      <c r="P27" s="45">
        <f t="shared" si="1"/>
        <v>-11686841.550000012</v>
      </c>
      <c r="Q27" s="45"/>
      <c r="R27" s="45"/>
    </row>
    <row r="28" spans="1:18" s="4" customFormat="1" ht="15.05" x14ac:dyDescent="0.3">
      <c r="A28" s="32">
        <v>18010500</v>
      </c>
      <c r="B28" s="32" t="s">
        <v>48</v>
      </c>
      <c r="C28" s="46">
        <f t="shared" ref="C28:C31" si="9">D28</f>
        <v>40182785.670000002</v>
      </c>
      <c r="D28" s="46">
        <v>40182785.670000002</v>
      </c>
      <c r="E28" s="46"/>
      <c r="F28" s="46"/>
      <c r="G28" s="46">
        <f t="shared" si="8"/>
        <v>32065114.75</v>
      </c>
      <c r="H28" s="46">
        <v>32065114.75</v>
      </c>
      <c r="I28" s="46"/>
      <c r="J28" s="46"/>
      <c r="K28" s="25">
        <f t="shared" si="0"/>
        <v>79.798137972150201</v>
      </c>
      <c r="L28" s="25">
        <f t="shared" si="0"/>
        <v>79.798137972150201</v>
      </c>
      <c r="M28" s="25"/>
      <c r="N28" s="25"/>
      <c r="O28" s="46">
        <f t="shared" si="1"/>
        <v>-8117670.9200000018</v>
      </c>
      <c r="P28" s="46">
        <f t="shared" si="1"/>
        <v>-8117670.9200000018</v>
      </c>
      <c r="Q28" s="46"/>
      <c r="R28" s="46"/>
    </row>
    <row r="29" spans="1:18" s="4" customFormat="1" ht="15.05" x14ac:dyDescent="0.3">
      <c r="A29" s="32">
        <v>18010600</v>
      </c>
      <c r="B29" s="32" t="s">
        <v>49</v>
      </c>
      <c r="C29" s="46">
        <f t="shared" si="9"/>
        <v>42502419.829999998</v>
      </c>
      <c r="D29" s="46">
        <v>42502419.829999998</v>
      </c>
      <c r="E29" s="46"/>
      <c r="F29" s="46"/>
      <c r="G29" s="46">
        <f t="shared" si="8"/>
        <v>39262050.539999999</v>
      </c>
      <c r="H29" s="46">
        <v>39262050.539999999</v>
      </c>
      <c r="I29" s="46"/>
      <c r="J29" s="46"/>
      <c r="K29" s="25">
        <f t="shared" si="0"/>
        <v>92.376035757585711</v>
      </c>
      <c r="L29" s="25">
        <f t="shared" si="0"/>
        <v>92.376035757585711</v>
      </c>
      <c r="M29" s="25"/>
      <c r="N29" s="25"/>
      <c r="O29" s="46">
        <f t="shared" si="1"/>
        <v>-3240369.2899999991</v>
      </c>
      <c r="P29" s="46">
        <f t="shared" si="1"/>
        <v>-3240369.2899999991</v>
      </c>
      <c r="Q29" s="46"/>
      <c r="R29" s="46"/>
    </row>
    <row r="30" spans="1:18" s="4" customFormat="1" ht="15.05" x14ac:dyDescent="0.3">
      <c r="A30" s="32">
        <v>18010700</v>
      </c>
      <c r="B30" s="32" t="s">
        <v>50</v>
      </c>
      <c r="C30" s="46">
        <f t="shared" si="9"/>
        <v>308907.06</v>
      </c>
      <c r="D30" s="46">
        <v>308907.06</v>
      </c>
      <c r="E30" s="46"/>
      <c r="F30" s="46"/>
      <c r="G30" s="46">
        <f t="shared" si="8"/>
        <v>367728.13</v>
      </c>
      <c r="H30" s="46">
        <v>367728.13</v>
      </c>
      <c r="I30" s="46"/>
      <c r="J30" s="46"/>
      <c r="K30" s="25">
        <f t="shared" si="0"/>
        <v>119.04167227514968</v>
      </c>
      <c r="L30" s="25">
        <f t="shared" si="0"/>
        <v>119.04167227514968</v>
      </c>
      <c r="M30" s="25"/>
      <c r="N30" s="25"/>
      <c r="O30" s="46">
        <f t="shared" si="1"/>
        <v>58821.070000000007</v>
      </c>
      <c r="P30" s="46">
        <f t="shared" si="1"/>
        <v>58821.070000000007</v>
      </c>
      <c r="Q30" s="46"/>
      <c r="R30" s="46"/>
    </row>
    <row r="31" spans="1:18" s="4" customFormat="1" ht="15.05" x14ac:dyDescent="0.3">
      <c r="A31" s="32">
        <v>18010900</v>
      </c>
      <c r="B31" s="32" t="s">
        <v>51</v>
      </c>
      <c r="C31" s="46">
        <f t="shared" si="9"/>
        <v>2835876.61</v>
      </c>
      <c r="D31" s="46">
        <v>2835876.61</v>
      </c>
      <c r="E31" s="46"/>
      <c r="F31" s="46"/>
      <c r="G31" s="46">
        <f t="shared" si="8"/>
        <v>2448254.2000000002</v>
      </c>
      <c r="H31" s="46">
        <v>2448254.2000000002</v>
      </c>
      <c r="I31" s="46"/>
      <c r="J31" s="46"/>
      <c r="K31" s="25">
        <f t="shared" si="0"/>
        <v>86.33147829376118</v>
      </c>
      <c r="L31" s="25">
        <f t="shared" si="0"/>
        <v>86.33147829376118</v>
      </c>
      <c r="M31" s="25"/>
      <c r="N31" s="25"/>
      <c r="O31" s="46">
        <f t="shared" si="1"/>
        <v>-387622.40999999968</v>
      </c>
      <c r="P31" s="46">
        <f t="shared" si="1"/>
        <v>-387622.40999999968</v>
      </c>
      <c r="Q31" s="46"/>
      <c r="R31" s="46"/>
    </row>
    <row r="32" spans="1:18" s="7" customFormat="1" ht="15.05" x14ac:dyDescent="0.3">
      <c r="A32" s="31"/>
      <c r="B32" s="31" t="s">
        <v>56</v>
      </c>
      <c r="C32" s="45">
        <f>C33+C34</f>
        <v>211626.66</v>
      </c>
      <c r="D32" s="45">
        <f>D33+D34</f>
        <v>211626.66</v>
      </c>
      <c r="E32" s="45"/>
      <c r="F32" s="45"/>
      <c r="G32" s="45">
        <f>G33+G34</f>
        <v>171317.57</v>
      </c>
      <c r="H32" s="45">
        <f>H33+H34</f>
        <v>171317.57</v>
      </c>
      <c r="I32" s="45"/>
      <c r="J32" s="45"/>
      <c r="K32" s="21">
        <f t="shared" si="0"/>
        <v>80.952735350073567</v>
      </c>
      <c r="L32" s="21">
        <f t="shared" si="0"/>
        <v>80.952735350073567</v>
      </c>
      <c r="M32" s="21"/>
      <c r="N32" s="21"/>
      <c r="O32" s="45">
        <f t="shared" si="1"/>
        <v>-40309.089999999997</v>
      </c>
      <c r="P32" s="45">
        <f t="shared" si="1"/>
        <v>-40309.089999999997</v>
      </c>
      <c r="Q32" s="45"/>
      <c r="R32" s="45"/>
    </row>
    <row r="33" spans="1:18" s="4" customFormat="1" ht="15.05" x14ac:dyDescent="0.3">
      <c r="A33" s="32">
        <v>18011000</v>
      </c>
      <c r="B33" s="32" t="s">
        <v>52</v>
      </c>
      <c r="C33" s="46">
        <f t="shared" ref="C33:C35" si="10">D33</f>
        <v>75000</v>
      </c>
      <c r="D33" s="46">
        <v>75000</v>
      </c>
      <c r="E33" s="46"/>
      <c r="F33" s="46"/>
      <c r="G33" s="46">
        <f t="shared" si="8"/>
        <v>25000</v>
      </c>
      <c r="H33" s="46">
        <v>25000</v>
      </c>
      <c r="I33" s="46"/>
      <c r="J33" s="46"/>
      <c r="K33" s="21">
        <f t="shared" si="0"/>
        <v>33.333333333333329</v>
      </c>
      <c r="L33" s="21">
        <f t="shared" si="0"/>
        <v>33.333333333333329</v>
      </c>
      <c r="M33" s="25"/>
      <c r="N33" s="25"/>
      <c r="O33" s="46">
        <f t="shared" si="1"/>
        <v>-50000</v>
      </c>
      <c r="P33" s="46">
        <f t="shared" si="1"/>
        <v>-50000</v>
      </c>
      <c r="Q33" s="46"/>
      <c r="R33" s="46"/>
    </row>
    <row r="34" spans="1:18" s="4" customFormat="1" ht="15.05" x14ac:dyDescent="0.3">
      <c r="A34" s="32">
        <v>18011100</v>
      </c>
      <c r="B34" s="32" t="s">
        <v>53</v>
      </c>
      <c r="C34" s="46">
        <f t="shared" si="10"/>
        <v>136626.66</v>
      </c>
      <c r="D34" s="46">
        <v>136626.66</v>
      </c>
      <c r="E34" s="46"/>
      <c r="F34" s="46"/>
      <c r="G34" s="46">
        <f t="shared" si="8"/>
        <v>146317.57</v>
      </c>
      <c r="H34" s="46">
        <v>146317.57</v>
      </c>
      <c r="I34" s="46"/>
      <c r="J34" s="46"/>
      <c r="K34" s="25">
        <f t="shared" si="0"/>
        <v>107.09298609802802</v>
      </c>
      <c r="L34" s="25">
        <f t="shared" si="0"/>
        <v>107.09298609802802</v>
      </c>
      <c r="M34" s="25"/>
      <c r="N34" s="25"/>
      <c r="O34" s="46">
        <f t="shared" si="1"/>
        <v>9690.9100000000035</v>
      </c>
      <c r="P34" s="46">
        <f t="shared" si="1"/>
        <v>9690.9100000000035</v>
      </c>
      <c r="Q34" s="46"/>
      <c r="R34" s="46"/>
    </row>
    <row r="35" spans="1:18" s="7" customFormat="1" ht="15.05" customHeight="1" x14ac:dyDescent="0.3">
      <c r="A35" s="31">
        <v>18030000</v>
      </c>
      <c r="B35" s="31" t="s">
        <v>54</v>
      </c>
      <c r="C35" s="45">
        <f t="shared" si="10"/>
        <v>41088.32</v>
      </c>
      <c r="D35" s="45">
        <v>41088.32</v>
      </c>
      <c r="E35" s="45"/>
      <c r="F35" s="45"/>
      <c r="G35" s="45">
        <f t="shared" si="8"/>
        <v>33475.300000000003</v>
      </c>
      <c r="H35" s="45">
        <v>33475.300000000003</v>
      </c>
      <c r="I35" s="45"/>
      <c r="J35" s="45"/>
      <c r="K35" s="21">
        <f t="shared" si="0"/>
        <v>81.471571483088141</v>
      </c>
      <c r="L35" s="21">
        <f t="shared" si="0"/>
        <v>81.471571483088141</v>
      </c>
      <c r="M35" s="21"/>
      <c r="N35" s="21"/>
      <c r="O35" s="45">
        <f t="shared" si="1"/>
        <v>-7613.0199999999968</v>
      </c>
      <c r="P35" s="45">
        <f t="shared" si="1"/>
        <v>-7613.0199999999968</v>
      </c>
      <c r="Q35" s="45"/>
      <c r="R35" s="45"/>
    </row>
    <row r="36" spans="1:18" s="7" customFormat="1" ht="15.05" hidden="1" x14ac:dyDescent="0.3">
      <c r="A36" s="31">
        <v>18040000</v>
      </c>
      <c r="B36" s="31" t="s">
        <v>57</v>
      </c>
      <c r="C36" s="45">
        <f>D36+E36</f>
        <v>0</v>
      </c>
      <c r="D36" s="45"/>
      <c r="E36" s="45"/>
      <c r="F36" s="45"/>
      <c r="G36" s="45">
        <f>H36+I36</f>
        <v>0</v>
      </c>
      <c r="H36" s="45"/>
      <c r="I36" s="45"/>
      <c r="J36" s="45"/>
      <c r="K36" s="42" t="e">
        <f t="shared" si="0"/>
        <v>#DIV/0!</v>
      </c>
      <c r="L36" s="42" t="e">
        <f t="shared" si="0"/>
        <v>#DIV/0!</v>
      </c>
      <c r="M36" s="21"/>
      <c r="N36" s="21"/>
      <c r="O36" s="45">
        <f t="shared" si="1"/>
        <v>0</v>
      </c>
      <c r="P36" s="45">
        <f t="shared" si="1"/>
        <v>0</v>
      </c>
      <c r="Q36" s="45">
        <f>I36-E36</f>
        <v>0</v>
      </c>
      <c r="R36" s="45"/>
    </row>
    <row r="37" spans="1:18" s="7" customFormat="1" ht="15.05" x14ac:dyDescent="0.3">
      <c r="A37" s="22">
        <v>18050000</v>
      </c>
      <c r="B37" s="19" t="s">
        <v>30</v>
      </c>
      <c r="C37" s="45">
        <f t="shared" ref="C37:C50" si="11">D37+E37</f>
        <v>25356226.710000001</v>
      </c>
      <c r="D37" s="45">
        <v>25356226.710000001</v>
      </c>
      <c r="E37" s="45"/>
      <c r="F37" s="45"/>
      <c r="G37" s="45">
        <f t="shared" ref="G37:G56" si="12">H37+I37</f>
        <v>28747950.5</v>
      </c>
      <c r="H37" s="45">
        <v>28747950.5</v>
      </c>
      <c r="I37" s="45"/>
      <c r="J37" s="45"/>
      <c r="K37" s="21">
        <f t="shared" si="0"/>
        <v>113.37629541173951</v>
      </c>
      <c r="L37" s="21">
        <f t="shared" si="0"/>
        <v>113.37629541173951</v>
      </c>
      <c r="M37" s="21"/>
      <c r="N37" s="21"/>
      <c r="O37" s="45">
        <f t="shared" si="1"/>
        <v>3391723.7899999991</v>
      </c>
      <c r="P37" s="45">
        <f t="shared" si="1"/>
        <v>3391723.7899999991</v>
      </c>
      <c r="Q37" s="45"/>
      <c r="R37" s="45"/>
    </row>
    <row r="38" spans="1:18" s="7" customFormat="1" ht="15.05" x14ac:dyDescent="0.3">
      <c r="A38" s="22">
        <v>19000000</v>
      </c>
      <c r="B38" s="19" t="s">
        <v>31</v>
      </c>
      <c r="C38" s="45">
        <f t="shared" si="11"/>
        <v>182507.57</v>
      </c>
      <c r="D38" s="45">
        <f>D39</f>
        <v>0</v>
      </c>
      <c r="E38" s="45">
        <f>E39</f>
        <v>182507.57</v>
      </c>
      <c r="F38" s="45"/>
      <c r="G38" s="45">
        <f t="shared" si="12"/>
        <v>152966.32</v>
      </c>
      <c r="H38" s="45">
        <f>H39</f>
        <v>0</v>
      </c>
      <c r="I38" s="45">
        <f>I39</f>
        <v>152966.32</v>
      </c>
      <c r="J38" s="45"/>
      <c r="K38" s="21">
        <f t="shared" si="0"/>
        <v>83.813685098103051</v>
      </c>
      <c r="L38" s="21"/>
      <c r="M38" s="21">
        <f>I38/E38*100</f>
        <v>83.813685098103051</v>
      </c>
      <c r="N38" s="21"/>
      <c r="O38" s="45">
        <f t="shared" si="1"/>
        <v>-29541.25</v>
      </c>
      <c r="P38" s="45">
        <f t="shared" si="1"/>
        <v>0</v>
      </c>
      <c r="Q38" s="45">
        <f>I38-E38</f>
        <v>-29541.25</v>
      </c>
      <c r="R38" s="45"/>
    </row>
    <row r="39" spans="1:18" s="4" customFormat="1" ht="15.05" x14ac:dyDescent="0.3">
      <c r="A39" s="23">
        <v>19010000</v>
      </c>
      <c r="B39" s="24" t="s">
        <v>29</v>
      </c>
      <c r="C39" s="46">
        <f t="shared" si="11"/>
        <v>182507.57</v>
      </c>
      <c r="D39" s="46"/>
      <c r="E39" s="46">
        <v>182507.57</v>
      </c>
      <c r="F39" s="46"/>
      <c r="G39" s="46">
        <f t="shared" si="12"/>
        <v>152966.32</v>
      </c>
      <c r="H39" s="46"/>
      <c r="I39" s="46">
        <v>152966.32</v>
      </c>
      <c r="J39" s="46"/>
      <c r="K39" s="25">
        <f t="shared" si="0"/>
        <v>83.813685098103051</v>
      </c>
      <c r="L39" s="21"/>
      <c r="M39" s="21">
        <f>I39/E39*100</f>
        <v>83.813685098103051</v>
      </c>
      <c r="N39" s="25"/>
      <c r="O39" s="46">
        <f t="shared" si="1"/>
        <v>-29541.25</v>
      </c>
      <c r="P39" s="46">
        <f t="shared" si="1"/>
        <v>0</v>
      </c>
      <c r="Q39" s="46">
        <f>I39-E39</f>
        <v>-29541.25</v>
      </c>
      <c r="R39" s="46"/>
    </row>
    <row r="40" spans="1:18" s="4" customFormat="1" ht="15.05" x14ac:dyDescent="0.3">
      <c r="A40" s="22">
        <v>20000000</v>
      </c>
      <c r="B40" s="20" t="s">
        <v>10</v>
      </c>
      <c r="C40" s="45">
        <f t="shared" si="11"/>
        <v>20819769.989999998</v>
      </c>
      <c r="D40" s="45">
        <f>D41+D49+D57</f>
        <v>7350397.3099999996</v>
      </c>
      <c r="E40" s="45">
        <f>E41+E57+E64+E48</f>
        <v>13469372.68</v>
      </c>
      <c r="F40" s="45">
        <f>F41+F57+F64</f>
        <v>955163.45000000007</v>
      </c>
      <c r="G40" s="45">
        <f t="shared" si="12"/>
        <v>10906700.379999999</v>
      </c>
      <c r="H40" s="45">
        <f>H41+H49+H57</f>
        <v>5682836.1099999994</v>
      </c>
      <c r="I40" s="45">
        <f>I41+I57+I64+I48</f>
        <v>5223864.2699999996</v>
      </c>
      <c r="J40" s="45">
        <f>J41+J57+J64</f>
        <v>238143</v>
      </c>
      <c r="K40" s="21">
        <f t="shared" si="0"/>
        <v>52.386267404676545</v>
      </c>
      <c r="L40" s="21">
        <f t="shared" si="0"/>
        <v>77.313318863303721</v>
      </c>
      <c r="M40" s="21">
        <f>I40/E40*100</f>
        <v>38.78327813853317</v>
      </c>
      <c r="N40" s="21">
        <f>J40/F40*100</f>
        <v>24.932172603547588</v>
      </c>
      <c r="O40" s="45">
        <f t="shared" si="1"/>
        <v>-9913069.6099999994</v>
      </c>
      <c r="P40" s="45">
        <f t="shared" si="1"/>
        <v>-1667561.2000000002</v>
      </c>
      <c r="Q40" s="45">
        <f>I40-E40</f>
        <v>-8245508.4100000001</v>
      </c>
      <c r="R40" s="45">
        <f>J40-F40</f>
        <v>-717020.45000000007</v>
      </c>
    </row>
    <row r="41" spans="1:18" s="4" customFormat="1" ht="30.1" x14ac:dyDescent="0.3">
      <c r="A41" s="22">
        <v>21000000</v>
      </c>
      <c r="B41" s="19" t="s">
        <v>19</v>
      </c>
      <c r="C41" s="45">
        <f t="shared" si="11"/>
        <v>2358515.7799999998</v>
      </c>
      <c r="D41" s="45">
        <f>D42+D46+D44+D47</f>
        <v>2358173.6199999996</v>
      </c>
      <c r="E41" s="45">
        <f>E42+E43+E46+E44+E47</f>
        <v>342.16</v>
      </c>
      <c r="F41" s="45">
        <f>F42+F43+F46+F44+F47</f>
        <v>342.16</v>
      </c>
      <c r="G41" s="45">
        <f t="shared" si="12"/>
        <v>1227005.1000000001</v>
      </c>
      <c r="H41" s="45">
        <f>H42+H45+H46+H44+H47</f>
        <v>1227005.1000000001</v>
      </c>
      <c r="I41" s="45"/>
      <c r="J41" s="45"/>
      <c r="K41" s="21">
        <f t="shared" si="0"/>
        <v>52.024460061064346</v>
      </c>
      <c r="L41" s="21">
        <f t="shared" si="0"/>
        <v>52.032008567715224</v>
      </c>
      <c r="M41" s="21">
        <f>I41/E41*100</f>
        <v>0</v>
      </c>
      <c r="N41" s="21">
        <f>J41/F41*100</f>
        <v>0</v>
      </c>
      <c r="O41" s="45">
        <f t="shared" si="1"/>
        <v>-1131510.6799999997</v>
      </c>
      <c r="P41" s="45">
        <f>H41-D41</f>
        <v>-1131168.5199999996</v>
      </c>
      <c r="Q41" s="45">
        <f t="shared" ref="Q41:R41" si="13">I41-E41</f>
        <v>-342.16</v>
      </c>
      <c r="R41" s="45">
        <f t="shared" si="13"/>
        <v>-342.16</v>
      </c>
    </row>
    <row r="42" spans="1:18" s="4" customFormat="1" ht="33.75" customHeight="1" x14ac:dyDescent="0.3">
      <c r="A42" s="23">
        <v>21010300</v>
      </c>
      <c r="B42" s="24" t="s">
        <v>25</v>
      </c>
      <c r="C42" s="46">
        <f t="shared" si="11"/>
        <v>1773297</v>
      </c>
      <c r="D42" s="46">
        <v>1773297</v>
      </c>
      <c r="E42" s="46"/>
      <c r="F42" s="46"/>
      <c r="G42" s="46">
        <f t="shared" si="12"/>
        <v>831713</v>
      </c>
      <c r="H42" s="46">
        <v>831713</v>
      </c>
      <c r="I42" s="46"/>
      <c r="J42" s="46"/>
      <c r="K42" s="25">
        <f t="shared" si="0"/>
        <v>46.902069986020386</v>
      </c>
      <c r="L42" s="25">
        <f t="shared" si="0"/>
        <v>46.902069986020386</v>
      </c>
      <c r="M42" s="25"/>
      <c r="N42" s="25"/>
      <c r="O42" s="46">
        <f t="shared" si="1"/>
        <v>-941584</v>
      </c>
      <c r="P42" s="46">
        <f t="shared" si="1"/>
        <v>-941584</v>
      </c>
      <c r="Q42" s="46"/>
      <c r="R42" s="46"/>
    </row>
    <row r="43" spans="1:18" s="4" customFormat="1" ht="54.8" customHeight="1" x14ac:dyDescent="0.3">
      <c r="A43" s="23">
        <v>21010800</v>
      </c>
      <c r="B43" s="24" t="s">
        <v>108</v>
      </c>
      <c r="C43" s="46">
        <f t="shared" si="11"/>
        <v>342.16</v>
      </c>
      <c r="D43" s="46"/>
      <c r="E43" s="46">
        <v>342.16</v>
      </c>
      <c r="F43" s="46">
        <f>E43</f>
        <v>342.16</v>
      </c>
      <c r="G43" s="46"/>
      <c r="H43" s="46"/>
      <c r="I43" s="46"/>
      <c r="J43" s="46"/>
      <c r="K43" s="25">
        <f t="shared" ref="K43" si="14">G43/C43*100</f>
        <v>0</v>
      </c>
      <c r="L43" s="25"/>
      <c r="M43" s="25">
        <f t="shared" ref="M43" si="15">I43/E43*100</f>
        <v>0</v>
      </c>
      <c r="N43" s="25">
        <f t="shared" ref="N43" si="16">J43/F43*100</f>
        <v>0</v>
      </c>
      <c r="O43" s="46">
        <f t="shared" ref="O43" si="17">G43-C43</f>
        <v>-342.16</v>
      </c>
      <c r="P43" s="46">
        <f t="shared" ref="P43:R43" si="18">H43-D43</f>
        <v>0</v>
      </c>
      <c r="Q43" s="46">
        <f t="shared" si="18"/>
        <v>-342.16</v>
      </c>
      <c r="R43" s="46">
        <f t="shared" si="18"/>
        <v>-342.16</v>
      </c>
    </row>
    <row r="44" spans="1:18" s="4" customFormat="1" ht="30.1" x14ac:dyDescent="0.3">
      <c r="A44" s="23">
        <v>21050000</v>
      </c>
      <c r="B44" s="24" t="s">
        <v>78</v>
      </c>
      <c r="C44" s="46">
        <f t="shared" si="11"/>
        <v>0</v>
      </c>
      <c r="D44" s="46"/>
      <c r="E44" s="46"/>
      <c r="F44" s="46"/>
      <c r="G44" s="46">
        <f t="shared" si="12"/>
        <v>0</v>
      </c>
      <c r="H44" s="46">
        <v>0</v>
      </c>
      <c r="I44" s="46"/>
      <c r="J44" s="46"/>
      <c r="K44" s="25"/>
      <c r="L44" s="25"/>
      <c r="M44" s="25"/>
      <c r="N44" s="25"/>
      <c r="O44" s="46">
        <f t="shared" si="1"/>
        <v>0</v>
      </c>
      <c r="P44" s="46">
        <f t="shared" si="1"/>
        <v>0</v>
      </c>
      <c r="Q44" s="46"/>
      <c r="R44" s="46"/>
    </row>
    <row r="45" spans="1:18" s="4" customFormat="1" ht="30.1" x14ac:dyDescent="0.3">
      <c r="A45" s="23">
        <v>21080900</v>
      </c>
      <c r="B45" s="24" t="s">
        <v>92</v>
      </c>
      <c r="C45" s="46">
        <f t="shared" si="11"/>
        <v>0</v>
      </c>
      <c r="D45" s="46"/>
      <c r="E45" s="46"/>
      <c r="F45" s="46"/>
      <c r="G45" s="46">
        <f t="shared" si="12"/>
        <v>6896</v>
      </c>
      <c r="H45" s="46">
        <v>6896</v>
      </c>
      <c r="I45" s="46"/>
      <c r="J45" s="46"/>
      <c r="K45" s="25"/>
      <c r="L45" s="25"/>
      <c r="M45" s="25"/>
      <c r="N45" s="25"/>
      <c r="O45" s="46">
        <f t="shared" si="1"/>
        <v>6896</v>
      </c>
      <c r="P45" s="46">
        <f t="shared" si="1"/>
        <v>6896</v>
      </c>
      <c r="Q45" s="46"/>
      <c r="R45" s="46"/>
    </row>
    <row r="46" spans="1:18" s="4" customFormat="1" ht="16.55" customHeight="1" x14ac:dyDescent="0.3">
      <c r="A46" s="23">
        <v>21081100</v>
      </c>
      <c r="B46" s="24" t="s">
        <v>12</v>
      </c>
      <c r="C46" s="46">
        <f t="shared" si="11"/>
        <v>486539.84</v>
      </c>
      <c r="D46" s="46">
        <v>486539.84</v>
      </c>
      <c r="E46" s="46"/>
      <c r="F46" s="46"/>
      <c r="G46" s="46">
        <f t="shared" si="12"/>
        <v>295177</v>
      </c>
      <c r="H46" s="46">
        <v>295177</v>
      </c>
      <c r="I46" s="46"/>
      <c r="J46" s="46"/>
      <c r="K46" s="25">
        <f t="shared" si="0"/>
        <v>60.668618627407781</v>
      </c>
      <c r="L46" s="25">
        <f t="shared" si="0"/>
        <v>60.668618627407781</v>
      </c>
      <c r="M46" s="25"/>
      <c r="N46" s="25"/>
      <c r="O46" s="46">
        <f t="shared" si="1"/>
        <v>-191362.84000000003</v>
      </c>
      <c r="P46" s="46">
        <f t="shared" si="1"/>
        <v>-191362.84000000003</v>
      </c>
      <c r="Q46" s="46"/>
      <c r="R46" s="46"/>
    </row>
    <row r="47" spans="1:18" s="4" customFormat="1" ht="16.55" customHeight="1" x14ac:dyDescent="0.3">
      <c r="A47" s="23">
        <v>21081500</v>
      </c>
      <c r="B47" s="24" t="s">
        <v>87</v>
      </c>
      <c r="C47" s="46">
        <f t="shared" si="11"/>
        <v>98336.78</v>
      </c>
      <c r="D47" s="46">
        <v>98336.78</v>
      </c>
      <c r="E47" s="46"/>
      <c r="F47" s="46"/>
      <c r="G47" s="46">
        <f t="shared" si="12"/>
        <v>93219.1</v>
      </c>
      <c r="H47" s="46">
        <v>93219.1</v>
      </c>
      <c r="I47" s="46"/>
      <c r="J47" s="46"/>
      <c r="K47" s="25">
        <f t="shared" ref="K47" si="19">G47/C47*100</f>
        <v>94.795762073966642</v>
      </c>
      <c r="L47" s="25">
        <f t="shared" ref="L47" si="20">H47/D47*100</f>
        <v>94.795762073966642</v>
      </c>
      <c r="M47" s="25"/>
      <c r="N47" s="25"/>
      <c r="O47" s="46">
        <f t="shared" si="1"/>
        <v>-5117.679999999993</v>
      </c>
      <c r="P47" s="46">
        <f t="shared" si="1"/>
        <v>-5117.679999999993</v>
      </c>
      <c r="Q47" s="46"/>
      <c r="R47" s="46"/>
    </row>
    <row r="48" spans="1:18" s="4" customFormat="1" ht="19.5" customHeight="1" x14ac:dyDescent="0.3">
      <c r="A48" s="23">
        <v>21110000</v>
      </c>
      <c r="B48" s="24" t="s">
        <v>86</v>
      </c>
      <c r="C48" s="46">
        <f t="shared" si="11"/>
        <v>0</v>
      </c>
      <c r="D48" s="46"/>
      <c r="E48" s="46"/>
      <c r="F48" s="46"/>
      <c r="G48" s="46">
        <f t="shared" si="12"/>
        <v>8523</v>
      </c>
      <c r="H48" s="46"/>
      <c r="I48" s="46">
        <v>8523</v>
      </c>
      <c r="J48" s="46"/>
      <c r="K48" s="25"/>
      <c r="L48" s="25"/>
      <c r="M48" s="25"/>
      <c r="N48" s="25"/>
      <c r="O48" s="46">
        <f t="shared" si="1"/>
        <v>8523</v>
      </c>
      <c r="P48" s="46"/>
      <c r="Q48" s="46">
        <f>I48-E48</f>
        <v>8523</v>
      </c>
      <c r="R48" s="46"/>
    </row>
    <row r="49" spans="1:18" s="4" customFormat="1" ht="30.1" x14ac:dyDescent="0.3">
      <c r="A49" s="22">
        <v>22000000</v>
      </c>
      <c r="B49" s="19" t="s">
        <v>18</v>
      </c>
      <c r="C49" s="45">
        <f t="shared" si="11"/>
        <v>4274567.33</v>
      </c>
      <c r="D49" s="45">
        <f>D50+D55+D56</f>
        <v>4274567.33</v>
      </c>
      <c r="E49" s="45"/>
      <c r="F49" s="45"/>
      <c r="G49" s="45">
        <f t="shared" si="12"/>
        <v>3631299.6799999997</v>
      </c>
      <c r="H49" s="45">
        <f>H50+H55+H56</f>
        <v>3631299.6799999997</v>
      </c>
      <c r="I49" s="45"/>
      <c r="J49" s="45"/>
      <c r="K49" s="21">
        <f t="shared" si="0"/>
        <v>84.951280437545478</v>
      </c>
      <c r="L49" s="21">
        <f t="shared" si="0"/>
        <v>84.951280437545478</v>
      </c>
      <c r="M49" s="21"/>
      <c r="N49" s="21"/>
      <c r="O49" s="45">
        <f t="shared" si="1"/>
        <v>-643267.65000000037</v>
      </c>
      <c r="P49" s="45">
        <f t="shared" si="1"/>
        <v>-643267.65000000037</v>
      </c>
      <c r="Q49" s="45"/>
      <c r="R49" s="45"/>
    </row>
    <row r="50" spans="1:18" s="7" customFormat="1" ht="15.05" x14ac:dyDescent="0.3">
      <c r="A50" s="22">
        <v>22010000</v>
      </c>
      <c r="B50" s="22" t="s">
        <v>34</v>
      </c>
      <c r="C50" s="45">
        <f t="shared" si="11"/>
        <v>2235922.9300000002</v>
      </c>
      <c r="D50" s="45">
        <f>D51+D52+D53+D54</f>
        <v>2235922.9300000002</v>
      </c>
      <c r="E50" s="45"/>
      <c r="F50" s="45"/>
      <c r="G50" s="45">
        <f t="shared" si="12"/>
        <v>1655768.8599999999</v>
      </c>
      <c r="H50" s="45">
        <f>H51+H52+H53+H54</f>
        <v>1655768.8599999999</v>
      </c>
      <c r="I50" s="45"/>
      <c r="J50" s="45"/>
      <c r="K50" s="21">
        <f t="shared" si="0"/>
        <v>74.05303813401116</v>
      </c>
      <c r="L50" s="21">
        <f t="shared" si="0"/>
        <v>74.05303813401116</v>
      </c>
      <c r="M50" s="21"/>
      <c r="N50" s="21"/>
      <c r="O50" s="45">
        <f t="shared" si="1"/>
        <v>-580154.0700000003</v>
      </c>
      <c r="P50" s="45">
        <f t="shared" si="1"/>
        <v>-580154.0700000003</v>
      </c>
      <c r="Q50" s="45"/>
      <c r="R50" s="45"/>
    </row>
    <row r="51" spans="1:18" s="7" customFormat="1" ht="45.15" x14ac:dyDescent="0.3">
      <c r="A51" s="23">
        <v>22010300</v>
      </c>
      <c r="B51" s="24" t="s">
        <v>70</v>
      </c>
      <c r="C51" s="46">
        <f>D51</f>
        <v>123340</v>
      </c>
      <c r="D51" s="46">
        <v>123340</v>
      </c>
      <c r="E51" s="45"/>
      <c r="F51" s="45"/>
      <c r="G51" s="46">
        <f>H51</f>
        <v>105710.5</v>
      </c>
      <c r="H51" s="46">
        <v>105710.5</v>
      </c>
      <c r="I51" s="45"/>
      <c r="J51" s="45"/>
      <c r="K51" s="25">
        <f>G51/C51*100</f>
        <v>85.706583427922808</v>
      </c>
      <c r="L51" s="25">
        <f>H51/D51*100</f>
        <v>85.706583427922808</v>
      </c>
      <c r="M51" s="21"/>
      <c r="N51" s="21"/>
      <c r="O51" s="46">
        <f t="shared" si="1"/>
        <v>-17629.5</v>
      </c>
      <c r="P51" s="46">
        <f t="shared" si="1"/>
        <v>-17629.5</v>
      </c>
      <c r="Q51" s="45"/>
      <c r="R51" s="45"/>
    </row>
    <row r="52" spans="1:18" s="4" customFormat="1" ht="15.05" x14ac:dyDescent="0.3">
      <c r="A52" s="23">
        <v>22012500</v>
      </c>
      <c r="B52" s="24" t="s">
        <v>58</v>
      </c>
      <c r="C52" s="46">
        <f t="shared" ref="C52:C56" si="21">D52+E52</f>
        <v>1956410.53</v>
      </c>
      <c r="D52" s="46">
        <v>1956410.53</v>
      </c>
      <c r="E52" s="46"/>
      <c r="F52" s="46"/>
      <c r="G52" s="46">
        <f t="shared" si="12"/>
        <v>1286721.46</v>
      </c>
      <c r="H52" s="46">
        <v>1286721.46</v>
      </c>
      <c r="I52" s="46"/>
      <c r="J52" s="46"/>
      <c r="K52" s="25">
        <f t="shared" si="0"/>
        <v>65.769501864212515</v>
      </c>
      <c r="L52" s="25">
        <f t="shared" si="0"/>
        <v>65.769501864212515</v>
      </c>
      <c r="M52" s="25"/>
      <c r="N52" s="25"/>
      <c r="O52" s="46">
        <f t="shared" si="1"/>
        <v>-669689.07000000007</v>
      </c>
      <c r="P52" s="46">
        <f t="shared" si="1"/>
        <v>-669689.07000000007</v>
      </c>
      <c r="Q52" s="46"/>
      <c r="R52" s="46"/>
    </row>
    <row r="53" spans="1:18" s="4" customFormat="1" ht="30.1" x14ac:dyDescent="0.3">
      <c r="A53" s="23">
        <v>22012600</v>
      </c>
      <c r="B53" s="24" t="s">
        <v>65</v>
      </c>
      <c r="C53" s="46">
        <f t="shared" si="21"/>
        <v>136722.4</v>
      </c>
      <c r="D53" s="46">
        <v>136722.4</v>
      </c>
      <c r="E53" s="46"/>
      <c r="F53" s="46"/>
      <c r="G53" s="46">
        <f t="shared" si="12"/>
        <v>242316.9</v>
      </c>
      <c r="H53" s="46">
        <v>242316.9</v>
      </c>
      <c r="I53" s="46"/>
      <c r="J53" s="46"/>
      <c r="K53" s="25">
        <f t="shared" si="0"/>
        <v>177.23277239135652</v>
      </c>
      <c r="L53" s="25">
        <f t="shared" si="0"/>
        <v>177.23277239135652</v>
      </c>
      <c r="M53" s="25"/>
      <c r="N53" s="25"/>
      <c r="O53" s="46">
        <f t="shared" si="1"/>
        <v>105594.5</v>
      </c>
      <c r="P53" s="46">
        <f t="shared" si="1"/>
        <v>105594.5</v>
      </c>
      <c r="Q53" s="46"/>
      <c r="R53" s="46"/>
    </row>
    <row r="54" spans="1:18" s="4" customFormat="1" ht="90.3" x14ac:dyDescent="0.3">
      <c r="A54" s="23">
        <v>22012900</v>
      </c>
      <c r="B54" s="24" t="s">
        <v>71</v>
      </c>
      <c r="C54" s="46">
        <f t="shared" si="21"/>
        <v>19450</v>
      </c>
      <c r="D54" s="46">
        <v>19450</v>
      </c>
      <c r="E54" s="46"/>
      <c r="F54" s="46"/>
      <c r="G54" s="46">
        <f t="shared" si="12"/>
        <v>21020</v>
      </c>
      <c r="H54" s="46">
        <v>21020</v>
      </c>
      <c r="I54" s="46"/>
      <c r="J54" s="46"/>
      <c r="K54" s="25">
        <f t="shared" si="0"/>
        <v>108.07197943444731</v>
      </c>
      <c r="L54" s="25">
        <f t="shared" si="0"/>
        <v>108.07197943444731</v>
      </c>
      <c r="M54" s="25"/>
      <c r="N54" s="25"/>
      <c r="O54" s="46">
        <f t="shared" si="1"/>
        <v>1570</v>
      </c>
      <c r="P54" s="46">
        <f t="shared" si="1"/>
        <v>1570</v>
      </c>
      <c r="Q54" s="46"/>
      <c r="R54" s="46"/>
    </row>
    <row r="55" spans="1:18" s="17" customFormat="1" ht="45.15" x14ac:dyDescent="0.3">
      <c r="A55" s="22">
        <v>22080400</v>
      </c>
      <c r="B55" s="19" t="s">
        <v>40</v>
      </c>
      <c r="C55" s="45">
        <f t="shared" si="21"/>
        <v>2012914.93</v>
      </c>
      <c r="D55" s="45">
        <v>2012914.93</v>
      </c>
      <c r="E55" s="45"/>
      <c r="F55" s="45"/>
      <c r="G55" s="45">
        <f t="shared" si="12"/>
        <v>1945972.71</v>
      </c>
      <c r="H55" s="45">
        <v>1945972.71</v>
      </c>
      <c r="I55" s="45"/>
      <c r="J55" s="45"/>
      <c r="K55" s="21">
        <f t="shared" si="0"/>
        <v>96.674364176930212</v>
      </c>
      <c r="L55" s="21">
        <f t="shared" si="0"/>
        <v>96.674364176930212</v>
      </c>
      <c r="M55" s="21"/>
      <c r="N55" s="21"/>
      <c r="O55" s="45">
        <f t="shared" si="1"/>
        <v>-66942.219999999972</v>
      </c>
      <c r="P55" s="45">
        <f t="shared" si="1"/>
        <v>-66942.219999999972</v>
      </c>
      <c r="Q55" s="45"/>
      <c r="R55" s="45"/>
    </row>
    <row r="56" spans="1:18" s="17" customFormat="1" ht="15.05" x14ac:dyDescent="0.3">
      <c r="A56" s="22">
        <v>22090000</v>
      </c>
      <c r="B56" s="22" t="s">
        <v>11</v>
      </c>
      <c r="C56" s="45">
        <f t="shared" si="21"/>
        <v>25729.47</v>
      </c>
      <c r="D56" s="45">
        <v>25729.47</v>
      </c>
      <c r="E56" s="45"/>
      <c r="F56" s="45"/>
      <c r="G56" s="45">
        <f t="shared" si="12"/>
        <v>29558.11</v>
      </c>
      <c r="H56" s="45">
        <v>29558.11</v>
      </c>
      <c r="I56" s="45"/>
      <c r="J56" s="45"/>
      <c r="K56" s="21">
        <f t="shared" si="0"/>
        <v>114.88036869783949</v>
      </c>
      <c r="L56" s="21">
        <f t="shared" si="0"/>
        <v>114.88036869783949</v>
      </c>
      <c r="M56" s="21"/>
      <c r="N56" s="21"/>
      <c r="O56" s="45">
        <f t="shared" si="1"/>
        <v>3828.6399999999994</v>
      </c>
      <c r="P56" s="45">
        <f t="shared" si="1"/>
        <v>3828.6399999999994</v>
      </c>
      <c r="Q56" s="45"/>
      <c r="R56" s="45"/>
    </row>
    <row r="57" spans="1:18" s="4" customFormat="1" ht="15.05" x14ac:dyDescent="0.3">
      <c r="A57" s="22">
        <v>24000000</v>
      </c>
      <c r="B57" s="22" t="s">
        <v>13</v>
      </c>
      <c r="C57" s="45">
        <f>C59+C63+C58</f>
        <v>3620625.95</v>
      </c>
      <c r="D57" s="45">
        <f>D59</f>
        <v>717656.36</v>
      </c>
      <c r="E57" s="45">
        <f>E59+E63</f>
        <v>2902969.59</v>
      </c>
      <c r="F57" s="45">
        <f>F59+F63</f>
        <v>954821.29</v>
      </c>
      <c r="G57" s="45">
        <f>G59+G63</f>
        <v>576276</v>
      </c>
      <c r="H57" s="45">
        <f>H59</f>
        <v>824531.33</v>
      </c>
      <c r="I57" s="45">
        <f>I59+I63</f>
        <v>-248255.33000000002</v>
      </c>
      <c r="J57" s="45">
        <f>J59+J63</f>
        <v>238143</v>
      </c>
      <c r="K57" s="21">
        <f t="shared" si="0"/>
        <v>15.916474332290525</v>
      </c>
      <c r="L57" s="21">
        <f t="shared" si="0"/>
        <v>114.89222083951154</v>
      </c>
      <c r="M57" s="21">
        <f>I57/E57*100</f>
        <v>-8.5517716360232363</v>
      </c>
      <c r="N57" s="21">
        <f>J57/F57*100</f>
        <v>24.941107042135602</v>
      </c>
      <c r="O57" s="45">
        <f t="shared" si="1"/>
        <v>-3044349.95</v>
      </c>
      <c r="P57" s="45">
        <f t="shared" si="1"/>
        <v>106874.96999999997</v>
      </c>
      <c r="Q57" s="45">
        <f>I57-E57</f>
        <v>-3151224.92</v>
      </c>
      <c r="R57" s="45">
        <f>J57-F57</f>
        <v>-716678.29</v>
      </c>
    </row>
    <row r="58" spans="1:18" s="4" customFormat="1" ht="51.05" customHeight="1" x14ac:dyDescent="0.3">
      <c r="A58" s="22">
        <v>24030000</v>
      </c>
      <c r="B58" s="24" t="s">
        <v>94</v>
      </c>
      <c r="C58" s="45">
        <f>D58</f>
        <v>0</v>
      </c>
      <c r="D58" s="45"/>
      <c r="E58" s="45"/>
      <c r="F58" s="45"/>
      <c r="G58" s="45"/>
      <c r="H58" s="45"/>
      <c r="I58" s="45"/>
      <c r="J58" s="45"/>
      <c r="K58" s="42" t="e">
        <f t="shared" si="0"/>
        <v>#DIV/0!</v>
      </c>
      <c r="L58" s="42" t="e">
        <f t="shared" si="0"/>
        <v>#DIV/0!</v>
      </c>
      <c r="M58" s="21">
        <v>0</v>
      </c>
      <c r="N58" s="21">
        <v>0</v>
      </c>
      <c r="O58" s="45">
        <f t="shared" si="1"/>
        <v>0</v>
      </c>
      <c r="P58" s="45">
        <f t="shared" si="1"/>
        <v>0</v>
      </c>
      <c r="Q58" s="45">
        <f>I58-E58</f>
        <v>0</v>
      </c>
      <c r="R58" s="45">
        <f>J58-F58</f>
        <v>0</v>
      </c>
    </row>
    <row r="59" spans="1:18" s="4" customFormat="1" ht="15.05" x14ac:dyDescent="0.3">
      <c r="A59" s="22">
        <v>24060000</v>
      </c>
      <c r="B59" s="22" t="s">
        <v>1</v>
      </c>
      <c r="C59" s="45">
        <f t="shared" ref="C59:C60" si="22">D59+E59</f>
        <v>2665804.66</v>
      </c>
      <c r="D59" s="45">
        <f>D60+D62</f>
        <v>717656.36</v>
      </c>
      <c r="E59" s="45">
        <f>E60+E62</f>
        <v>1948148.3</v>
      </c>
      <c r="F59" s="45"/>
      <c r="G59" s="45">
        <f t="shared" ref="G59:G69" si="23">H59+I59</f>
        <v>338132.99999999994</v>
      </c>
      <c r="H59" s="45">
        <f>H60+H62</f>
        <v>824531.33</v>
      </c>
      <c r="I59" s="45">
        <f>I60+I62</f>
        <v>-486398.33</v>
      </c>
      <c r="J59" s="45"/>
      <c r="K59" s="21">
        <f t="shared" si="0"/>
        <v>12.684087663047297</v>
      </c>
      <c r="L59" s="21">
        <f t="shared" si="0"/>
        <v>114.89222083951154</v>
      </c>
      <c r="M59" s="21">
        <f>I59/E59*100</f>
        <v>-24.967212711681139</v>
      </c>
      <c r="N59" s="21"/>
      <c r="O59" s="45">
        <f t="shared" si="1"/>
        <v>-2327671.66</v>
      </c>
      <c r="P59" s="45">
        <f t="shared" si="1"/>
        <v>106874.96999999997</v>
      </c>
      <c r="Q59" s="45">
        <f>I59-E59</f>
        <v>-2434546.63</v>
      </c>
      <c r="R59" s="45"/>
    </row>
    <row r="60" spans="1:18" s="4" customFormat="1" ht="20.3" customHeight="1" x14ac:dyDescent="0.3">
      <c r="A60" s="23">
        <v>24060300</v>
      </c>
      <c r="B60" s="23" t="s">
        <v>1</v>
      </c>
      <c r="C60" s="46">
        <f t="shared" si="22"/>
        <v>717656.36</v>
      </c>
      <c r="D60" s="46">
        <v>717656.36</v>
      </c>
      <c r="E60" s="46"/>
      <c r="F60" s="46"/>
      <c r="G60" s="46">
        <f t="shared" si="23"/>
        <v>824531.33</v>
      </c>
      <c r="H60" s="46">
        <v>824531.33</v>
      </c>
      <c r="I60" s="46"/>
      <c r="J60" s="46"/>
      <c r="K60" s="25">
        <f t="shared" si="0"/>
        <v>114.89222083951154</v>
      </c>
      <c r="L60" s="25">
        <f t="shared" si="0"/>
        <v>114.89222083951154</v>
      </c>
      <c r="M60" s="21"/>
      <c r="N60" s="25"/>
      <c r="O60" s="46">
        <f t="shared" si="1"/>
        <v>106874.96999999997</v>
      </c>
      <c r="P60" s="46">
        <f t="shared" si="1"/>
        <v>106874.96999999997</v>
      </c>
      <c r="Q60" s="46"/>
      <c r="R60" s="46"/>
    </row>
    <row r="61" spans="1:18" s="4" customFormat="1" ht="15.75" hidden="1" customHeight="1" x14ac:dyDescent="0.3">
      <c r="A61" s="23">
        <v>24060600</v>
      </c>
      <c r="B61" s="23" t="s">
        <v>74</v>
      </c>
      <c r="C61" s="46"/>
      <c r="D61" s="46"/>
      <c r="E61" s="46"/>
      <c r="F61" s="46"/>
      <c r="G61" s="46"/>
      <c r="H61" s="46"/>
      <c r="I61" s="46"/>
      <c r="J61" s="46"/>
      <c r="K61" s="25"/>
      <c r="L61" s="25"/>
      <c r="M61" s="21" t="e">
        <f t="shared" ref="M61:M62" si="24">I61/E61*100</f>
        <v>#DIV/0!</v>
      </c>
      <c r="N61" s="25"/>
      <c r="O61" s="46"/>
      <c r="P61" s="46"/>
      <c r="Q61" s="46"/>
      <c r="R61" s="46"/>
    </row>
    <row r="62" spans="1:18" s="6" customFormat="1" ht="60.2" x14ac:dyDescent="0.3">
      <c r="A62" s="23">
        <v>24062100</v>
      </c>
      <c r="B62" s="24" t="s">
        <v>23</v>
      </c>
      <c r="C62" s="46">
        <f t="shared" ref="C62:C69" si="25">D62+E62</f>
        <v>1948148.3</v>
      </c>
      <c r="D62" s="46"/>
      <c r="E62" s="46">
        <v>1948148.3</v>
      </c>
      <c r="F62" s="46"/>
      <c r="G62" s="46">
        <f t="shared" si="23"/>
        <v>-486398.33</v>
      </c>
      <c r="H62" s="46"/>
      <c r="I62" s="46">
        <v>-486398.33</v>
      </c>
      <c r="J62" s="46"/>
      <c r="K62" s="25">
        <f t="shared" si="0"/>
        <v>-24.967212711681139</v>
      </c>
      <c r="L62" s="25"/>
      <c r="M62" s="25">
        <f t="shared" si="24"/>
        <v>-24.967212711681139</v>
      </c>
      <c r="N62" s="25"/>
      <c r="O62" s="46">
        <f t="shared" si="1"/>
        <v>-2434546.63</v>
      </c>
      <c r="P62" s="46"/>
      <c r="Q62" s="46">
        <f>I62-E62</f>
        <v>-2434546.63</v>
      </c>
      <c r="R62" s="46"/>
    </row>
    <row r="63" spans="1:18" s="6" customFormat="1" ht="30.1" x14ac:dyDescent="0.3">
      <c r="A63" s="22">
        <v>24170000</v>
      </c>
      <c r="B63" s="19" t="s">
        <v>35</v>
      </c>
      <c r="C63" s="45">
        <f t="shared" si="25"/>
        <v>954821.29</v>
      </c>
      <c r="D63" s="45"/>
      <c r="E63" s="45">
        <v>954821.29</v>
      </c>
      <c r="F63" s="45">
        <f>E63</f>
        <v>954821.29</v>
      </c>
      <c r="G63" s="45">
        <f t="shared" si="23"/>
        <v>238143</v>
      </c>
      <c r="H63" s="45"/>
      <c r="I63" s="45">
        <v>238143</v>
      </c>
      <c r="J63" s="45">
        <f>I63</f>
        <v>238143</v>
      </c>
      <c r="K63" s="21">
        <f t="shared" si="0"/>
        <v>24.941107042135602</v>
      </c>
      <c r="L63" s="21"/>
      <c r="M63" s="21">
        <f>I63/E63*100</f>
        <v>24.941107042135602</v>
      </c>
      <c r="N63" s="21">
        <f t="shared" ref="N63" si="26">J63/F63*100</f>
        <v>24.941107042135602</v>
      </c>
      <c r="O63" s="45">
        <f t="shared" si="1"/>
        <v>-716678.29</v>
      </c>
      <c r="P63" s="45"/>
      <c r="Q63" s="45">
        <f>I63-E63</f>
        <v>-716678.29</v>
      </c>
      <c r="R63" s="45">
        <f>J63-F63</f>
        <v>-716678.29</v>
      </c>
    </row>
    <row r="64" spans="1:18" s="4" customFormat="1" ht="15.05" x14ac:dyDescent="0.3">
      <c r="A64" s="22">
        <v>25000000</v>
      </c>
      <c r="B64" s="19" t="s">
        <v>0</v>
      </c>
      <c r="C64" s="45">
        <f t="shared" si="25"/>
        <v>10566060.93</v>
      </c>
      <c r="D64" s="45"/>
      <c r="E64" s="45">
        <v>10566060.93</v>
      </c>
      <c r="F64" s="45"/>
      <c r="G64" s="45">
        <f t="shared" si="23"/>
        <v>5463596.5999999996</v>
      </c>
      <c r="H64" s="45"/>
      <c r="I64" s="45">
        <v>5463596.5999999996</v>
      </c>
      <c r="J64" s="45"/>
      <c r="K64" s="21">
        <f t="shared" si="0"/>
        <v>51.708925740597635</v>
      </c>
      <c r="L64" s="21"/>
      <c r="M64" s="21">
        <f>I64/E64*100</f>
        <v>51.708925740597635</v>
      </c>
      <c r="N64" s="21"/>
      <c r="O64" s="45">
        <f t="shared" si="1"/>
        <v>-5102464.33</v>
      </c>
      <c r="P64" s="45"/>
      <c r="Q64" s="45">
        <f>I64-E64</f>
        <v>-5102464.33</v>
      </c>
      <c r="R64" s="45">
        <f>J64-F64</f>
        <v>0</v>
      </c>
    </row>
    <row r="65" spans="1:22" s="4" customFormat="1" ht="15.05" x14ac:dyDescent="0.3">
      <c r="A65" s="19">
        <v>30000000</v>
      </c>
      <c r="B65" s="26" t="s">
        <v>2</v>
      </c>
      <c r="C65" s="47">
        <f>D65+E65</f>
        <v>28356293.459999997</v>
      </c>
      <c r="D65" s="47">
        <f>D66+D67+D68</f>
        <v>2312.4</v>
      </c>
      <c r="E65" s="47">
        <f>E66+E67+E68</f>
        <v>28353981.059999999</v>
      </c>
      <c r="F65" s="47">
        <f>F66+F67+F68</f>
        <v>28353981.059999999</v>
      </c>
      <c r="G65" s="47">
        <f t="shared" si="23"/>
        <v>6358959.0999999996</v>
      </c>
      <c r="H65" s="47">
        <f>H66+H67+H68</f>
        <v>2000</v>
      </c>
      <c r="I65" s="47">
        <f>I66+I67+I68</f>
        <v>6356959.0999999996</v>
      </c>
      <c r="J65" s="47">
        <f>J66+J67+J68</f>
        <v>6356959.0999999996</v>
      </c>
      <c r="K65" s="21">
        <f t="shared" si="0"/>
        <v>22.425212621565247</v>
      </c>
      <c r="L65" s="21">
        <f t="shared" ref="L65" si="27">H65/D65*100</f>
        <v>86.490226604393712</v>
      </c>
      <c r="M65" s="21">
        <f t="shared" ref="M65" si="28">I65/E65*100</f>
        <v>22.419987819516447</v>
      </c>
      <c r="N65" s="21">
        <f t="shared" ref="N65" si="29">J65/F65*100</f>
        <v>22.419987819516447</v>
      </c>
      <c r="O65" s="47">
        <f t="shared" si="1"/>
        <v>-21997334.359999999</v>
      </c>
      <c r="P65" s="47">
        <f t="shared" si="1"/>
        <v>-312.40000000000009</v>
      </c>
      <c r="Q65" s="47">
        <f>I65-E65</f>
        <v>-21997021.960000001</v>
      </c>
      <c r="R65" s="45">
        <f>J65-F65</f>
        <v>-21997021.960000001</v>
      </c>
    </row>
    <row r="66" spans="1:22" s="6" customFormat="1" ht="75.25" x14ac:dyDescent="0.3">
      <c r="A66" s="24">
        <v>31010200</v>
      </c>
      <c r="B66" s="24" t="s">
        <v>26</v>
      </c>
      <c r="C66" s="48">
        <f t="shared" si="25"/>
        <v>2312.4</v>
      </c>
      <c r="D66" s="48">
        <v>2312.4</v>
      </c>
      <c r="E66" s="48"/>
      <c r="F66" s="48"/>
      <c r="G66" s="48">
        <f t="shared" si="23"/>
        <v>2000</v>
      </c>
      <c r="H66" s="48">
        <v>2000</v>
      </c>
      <c r="I66" s="48"/>
      <c r="J66" s="48"/>
      <c r="K66" s="25">
        <f t="shared" ref="K66:K68" si="30">G66/C66*100</f>
        <v>86.490226604393712</v>
      </c>
      <c r="L66" s="25">
        <f t="shared" ref="L66" si="31">H66/D66*100</f>
        <v>86.490226604393712</v>
      </c>
      <c r="M66" s="25"/>
      <c r="N66" s="25"/>
      <c r="O66" s="48">
        <f t="shared" si="1"/>
        <v>-312.40000000000009</v>
      </c>
      <c r="P66" s="48">
        <f t="shared" si="1"/>
        <v>-312.40000000000009</v>
      </c>
      <c r="Q66" s="48"/>
      <c r="R66" s="46"/>
    </row>
    <row r="67" spans="1:22" s="6" customFormat="1" ht="45.15" x14ac:dyDescent="0.3">
      <c r="A67" s="23">
        <v>31030000</v>
      </c>
      <c r="B67" s="24" t="s">
        <v>27</v>
      </c>
      <c r="C67" s="48">
        <f t="shared" si="25"/>
        <v>8.5</v>
      </c>
      <c r="D67" s="48"/>
      <c r="E67" s="48">
        <v>8.5</v>
      </c>
      <c r="F67" s="48">
        <f>E67</f>
        <v>8.5</v>
      </c>
      <c r="G67" s="48">
        <f t="shared" si="23"/>
        <v>0</v>
      </c>
      <c r="H67" s="48"/>
      <c r="I67" s="48">
        <v>0</v>
      </c>
      <c r="J67" s="48">
        <v>0</v>
      </c>
      <c r="K67" s="25">
        <f t="shared" si="30"/>
        <v>0</v>
      </c>
      <c r="L67" s="25"/>
      <c r="M67" s="25">
        <f t="shared" ref="M67:M68" si="32">I67/E67*100</f>
        <v>0</v>
      </c>
      <c r="N67" s="25">
        <f t="shared" ref="N67:N68" si="33">J67/F67*100</f>
        <v>0</v>
      </c>
      <c r="O67" s="48">
        <f t="shared" ref="O67" si="34">G67-C67</f>
        <v>-8.5</v>
      </c>
      <c r="P67" s="48"/>
      <c r="Q67" s="48">
        <f t="shared" ref="Q67" si="35">I67-E67</f>
        <v>-8.5</v>
      </c>
      <c r="R67" s="46"/>
    </row>
    <row r="68" spans="1:22" s="6" customFormat="1" ht="60.2" x14ac:dyDescent="0.3">
      <c r="A68" s="23">
        <v>33010000</v>
      </c>
      <c r="B68" s="24" t="s">
        <v>28</v>
      </c>
      <c r="C68" s="48">
        <f t="shared" si="25"/>
        <v>28353972.559999999</v>
      </c>
      <c r="D68" s="48"/>
      <c r="E68" s="48">
        <v>28353972.559999999</v>
      </c>
      <c r="F68" s="48">
        <f>E68</f>
        <v>28353972.559999999</v>
      </c>
      <c r="G68" s="48">
        <f t="shared" si="23"/>
        <v>6356959.0999999996</v>
      </c>
      <c r="H68" s="48"/>
      <c r="I68" s="48">
        <v>6356959.0999999996</v>
      </c>
      <c r="J68" s="48">
        <f>I68</f>
        <v>6356959.0999999996</v>
      </c>
      <c r="K68" s="25">
        <f t="shared" si="30"/>
        <v>22.419994540616848</v>
      </c>
      <c r="L68" s="25"/>
      <c r="M68" s="25">
        <f t="shared" si="32"/>
        <v>22.419994540616848</v>
      </c>
      <c r="N68" s="25">
        <f t="shared" si="33"/>
        <v>22.419994540616848</v>
      </c>
      <c r="O68" s="48">
        <f t="shared" si="1"/>
        <v>-21997013.460000001</v>
      </c>
      <c r="P68" s="48"/>
      <c r="Q68" s="48">
        <f>I68-E68</f>
        <v>-21997013.460000001</v>
      </c>
      <c r="R68" s="46">
        <f>J68-F68</f>
        <v>-21997013.460000001</v>
      </c>
    </row>
    <row r="69" spans="1:22" s="17" customFormat="1" ht="15.05" x14ac:dyDescent="0.3">
      <c r="A69" s="19">
        <v>50000000</v>
      </c>
      <c r="B69" s="26" t="s">
        <v>14</v>
      </c>
      <c r="C69" s="47">
        <f t="shared" si="25"/>
        <v>0</v>
      </c>
      <c r="D69" s="47"/>
      <c r="E69" s="47">
        <f>E71</f>
        <v>0</v>
      </c>
      <c r="F69" s="47"/>
      <c r="G69" s="47">
        <f t="shared" si="23"/>
        <v>0</v>
      </c>
      <c r="H69" s="47"/>
      <c r="I69" s="47">
        <f>I71</f>
        <v>0</v>
      </c>
      <c r="J69" s="47"/>
      <c r="K69" s="43" t="e">
        <f>G69/C69*100</f>
        <v>#DIV/0!</v>
      </c>
      <c r="L69" s="40"/>
      <c r="M69" s="43" t="e">
        <f>I69/E69*100</f>
        <v>#DIV/0!</v>
      </c>
      <c r="N69" s="40"/>
      <c r="O69" s="47">
        <f t="shared" si="1"/>
        <v>0</v>
      </c>
      <c r="P69" s="47"/>
      <c r="Q69" s="47">
        <f>I69-E69</f>
        <v>0</v>
      </c>
      <c r="R69" s="45"/>
    </row>
    <row r="70" spans="1:22" s="17" customFormat="1" ht="15.05" x14ac:dyDescent="0.3">
      <c r="A70" s="19">
        <v>50100000</v>
      </c>
      <c r="B70" s="19" t="s">
        <v>33</v>
      </c>
      <c r="C70" s="47">
        <f>E70</f>
        <v>0</v>
      </c>
      <c r="D70" s="47"/>
      <c r="E70" s="47">
        <f>E71</f>
        <v>0</v>
      </c>
      <c r="F70" s="47"/>
      <c r="G70" s="47">
        <f>I70</f>
        <v>0</v>
      </c>
      <c r="H70" s="47"/>
      <c r="I70" s="47">
        <f>I71</f>
        <v>0</v>
      </c>
      <c r="J70" s="47"/>
      <c r="K70" s="43" t="e">
        <f>G70/C70*100</f>
        <v>#DIV/0!</v>
      </c>
      <c r="L70" s="40"/>
      <c r="M70" s="43" t="e">
        <f>I70/E70*100</f>
        <v>#DIV/0!</v>
      </c>
      <c r="N70" s="40"/>
      <c r="O70" s="47">
        <f t="shared" si="1"/>
        <v>0</v>
      </c>
      <c r="P70" s="47"/>
      <c r="Q70" s="47">
        <f>I70-E70</f>
        <v>0</v>
      </c>
      <c r="R70" s="45"/>
    </row>
    <row r="71" spans="1:22" s="6" customFormat="1" ht="45.15" x14ac:dyDescent="0.3">
      <c r="A71" s="23">
        <v>50110000</v>
      </c>
      <c r="B71" s="24" t="s">
        <v>15</v>
      </c>
      <c r="C71" s="48">
        <f>D71+E71</f>
        <v>0</v>
      </c>
      <c r="D71" s="48"/>
      <c r="E71" s="48">
        <v>0</v>
      </c>
      <c r="F71" s="48"/>
      <c r="G71" s="48">
        <f>H71+I71</f>
        <v>0</v>
      </c>
      <c r="H71" s="48"/>
      <c r="I71" s="48">
        <v>0</v>
      </c>
      <c r="J71" s="48"/>
      <c r="K71" s="44" t="e">
        <f>G71/C71*100</f>
        <v>#DIV/0!</v>
      </c>
      <c r="L71" s="33"/>
      <c r="M71" s="44" t="e">
        <f>I71/E71*100</f>
        <v>#DIV/0!</v>
      </c>
      <c r="N71" s="33"/>
      <c r="O71" s="48">
        <f t="shared" si="1"/>
        <v>0</v>
      </c>
      <c r="P71" s="48"/>
      <c r="Q71" s="48">
        <f>I71-E71</f>
        <v>0</v>
      </c>
      <c r="R71" s="46"/>
    </row>
    <row r="72" spans="1:22" s="6" customFormat="1" ht="15.05" x14ac:dyDescent="0.3">
      <c r="A72" s="22"/>
      <c r="B72" s="20" t="s">
        <v>3</v>
      </c>
      <c r="C72" s="47">
        <f>D72+E72</f>
        <v>353608960.07999998</v>
      </c>
      <c r="D72" s="47">
        <f>D8+D40+D65</f>
        <v>311603098.76999998</v>
      </c>
      <c r="E72" s="47">
        <f>E8+E40+E65+E69</f>
        <v>42005861.310000002</v>
      </c>
      <c r="F72" s="47">
        <f>F8+F40+F65+F69</f>
        <v>29309144.509999998</v>
      </c>
      <c r="G72" s="47">
        <f>H72+I72</f>
        <v>316673293.18000001</v>
      </c>
      <c r="H72" s="45">
        <f>H8+H40+H65</f>
        <v>304939503.49000001</v>
      </c>
      <c r="I72" s="45">
        <f>I8+I40+I65+I69</f>
        <v>11733789.689999999</v>
      </c>
      <c r="J72" s="45">
        <f>J8+J40+J65+J69</f>
        <v>6595102.0999999996</v>
      </c>
      <c r="K72" s="40">
        <f t="shared" si="0"/>
        <v>89.554657525747174</v>
      </c>
      <c r="L72" s="40">
        <f t="shared" si="0"/>
        <v>97.861511869970684</v>
      </c>
      <c r="M72" s="40">
        <f>I72/E72*100</f>
        <v>27.933696213024987</v>
      </c>
      <c r="N72" s="40">
        <f>J72/F72*100</f>
        <v>22.501858072827112</v>
      </c>
      <c r="O72" s="47">
        <f t="shared" si="1"/>
        <v>-36935666.899999976</v>
      </c>
      <c r="P72" s="47">
        <f t="shared" si="1"/>
        <v>-6663595.2799999714</v>
      </c>
      <c r="Q72" s="47">
        <f>I72-E72</f>
        <v>-30272071.620000005</v>
      </c>
      <c r="R72" s="45">
        <f>J72-F72</f>
        <v>-22714042.409999996</v>
      </c>
    </row>
    <row r="73" spans="1:22" s="6" customFormat="1" ht="15.05" x14ac:dyDescent="0.3">
      <c r="A73" s="19">
        <v>40000000</v>
      </c>
      <c r="B73" s="26" t="s">
        <v>16</v>
      </c>
      <c r="C73" s="47">
        <f>D73+E73</f>
        <v>144957941.01000002</v>
      </c>
      <c r="D73" s="47">
        <f t="shared" ref="D73:F74" si="36">D74</f>
        <v>144137303.33000001</v>
      </c>
      <c r="E73" s="47">
        <f t="shared" si="36"/>
        <v>820637.68</v>
      </c>
      <c r="F73" s="47">
        <f t="shared" si="36"/>
        <v>820637.68</v>
      </c>
      <c r="G73" s="47">
        <f>H73+I73</f>
        <v>91434338.950000003</v>
      </c>
      <c r="H73" s="47">
        <f t="shared" ref="H73:J74" si="37">H74</f>
        <v>88938210.950000003</v>
      </c>
      <c r="I73" s="47">
        <f t="shared" si="37"/>
        <v>2496128</v>
      </c>
      <c r="J73" s="47">
        <f t="shared" si="37"/>
        <v>2496128</v>
      </c>
      <c r="K73" s="40">
        <f t="shared" si="0"/>
        <v>63.076460877498484</v>
      </c>
      <c r="L73" s="40">
        <f t="shared" si="0"/>
        <v>61.703812195221531</v>
      </c>
      <c r="M73" s="40">
        <f t="shared" ref="M73:M75" si="38">I73/E73*100</f>
        <v>304.16931379509651</v>
      </c>
      <c r="N73" s="40">
        <f t="shared" ref="N73:N75" si="39">J73/F73*100</f>
        <v>304.16931379509651</v>
      </c>
      <c r="O73" s="47">
        <f t="shared" si="1"/>
        <v>-53523602.060000017</v>
      </c>
      <c r="P73" s="47">
        <f t="shared" si="1"/>
        <v>-55199092.38000001</v>
      </c>
      <c r="Q73" s="47">
        <f t="shared" ref="Q73:Q86" si="40">I73-E73</f>
        <v>1675490.3199999998</v>
      </c>
      <c r="R73" s="45">
        <f t="shared" ref="R73:R86" si="41">J73-F73</f>
        <v>1675490.3199999998</v>
      </c>
    </row>
    <row r="74" spans="1:22" s="6" customFormat="1" ht="15.05" x14ac:dyDescent="0.3">
      <c r="A74" s="22">
        <v>41000000</v>
      </c>
      <c r="B74" s="19" t="s">
        <v>4</v>
      </c>
      <c r="C74" s="47">
        <f>D74+E74</f>
        <v>144957941.01000002</v>
      </c>
      <c r="D74" s="47">
        <f t="shared" si="36"/>
        <v>144137303.33000001</v>
      </c>
      <c r="E74" s="47">
        <f t="shared" si="36"/>
        <v>820637.68</v>
      </c>
      <c r="F74" s="47">
        <f t="shared" si="36"/>
        <v>820637.68</v>
      </c>
      <c r="G74" s="47">
        <f>H74+I74</f>
        <v>91434338.950000003</v>
      </c>
      <c r="H74" s="47">
        <f t="shared" si="37"/>
        <v>88938210.950000003</v>
      </c>
      <c r="I74" s="47">
        <f t="shared" si="37"/>
        <v>2496128</v>
      </c>
      <c r="J74" s="47">
        <f t="shared" si="37"/>
        <v>2496128</v>
      </c>
      <c r="K74" s="40">
        <f t="shared" si="0"/>
        <v>63.076460877498484</v>
      </c>
      <c r="L74" s="40">
        <f t="shared" si="0"/>
        <v>61.703812195221531</v>
      </c>
      <c r="M74" s="40">
        <f t="shared" si="38"/>
        <v>304.16931379509651</v>
      </c>
      <c r="N74" s="40">
        <f t="shared" si="39"/>
        <v>304.16931379509651</v>
      </c>
      <c r="O74" s="47">
        <f t="shared" si="1"/>
        <v>-53523602.060000017</v>
      </c>
      <c r="P74" s="47">
        <f t="shared" si="1"/>
        <v>-55199092.38000001</v>
      </c>
      <c r="Q74" s="47">
        <f t="shared" si="40"/>
        <v>1675490.3199999998</v>
      </c>
      <c r="R74" s="45">
        <f t="shared" si="41"/>
        <v>1675490.3199999998</v>
      </c>
    </row>
    <row r="75" spans="1:22" s="6" customFormat="1" ht="51.75" customHeight="1" x14ac:dyDescent="0.3">
      <c r="A75" s="19" t="s">
        <v>96</v>
      </c>
      <c r="B75" s="19" t="s">
        <v>97</v>
      </c>
      <c r="C75" s="47">
        <f>SUM(C76:C100)</f>
        <v>144957941.01000002</v>
      </c>
      <c r="D75" s="47">
        <f t="shared" ref="D75:J75" si="42">SUM(D76:D99)</f>
        <v>144137303.33000001</v>
      </c>
      <c r="E75" s="47">
        <f t="shared" si="42"/>
        <v>820637.68</v>
      </c>
      <c r="F75" s="47">
        <f t="shared" si="42"/>
        <v>820637.68</v>
      </c>
      <c r="G75" s="47">
        <f t="shared" si="42"/>
        <v>90871487.950000003</v>
      </c>
      <c r="H75" s="45">
        <f>SUM(H76:H100)</f>
        <v>88938210.950000003</v>
      </c>
      <c r="I75" s="47">
        <f t="shared" si="42"/>
        <v>2496128</v>
      </c>
      <c r="J75" s="47">
        <f t="shared" si="42"/>
        <v>2496128</v>
      </c>
      <c r="K75" s="40">
        <f t="shared" si="0"/>
        <v>62.688175147114691</v>
      </c>
      <c r="L75" s="40">
        <f t="shared" si="0"/>
        <v>61.703812195221531</v>
      </c>
      <c r="M75" s="40">
        <f t="shared" si="38"/>
        <v>304.16931379509651</v>
      </c>
      <c r="N75" s="40">
        <f t="shared" si="39"/>
        <v>304.16931379509651</v>
      </c>
      <c r="O75" s="47">
        <f t="shared" si="1"/>
        <v>-54086453.060000017</v>
      </c>
      <c r="P75" s="47">
        <f t="shared" si="1"/>
        <v>-55199092.38000001</v>
      </c>
      <c r="Q75" s="47">
        <f t="shared" si="40"/>
        <v>1675490.3199999998</v>
      </c>
      <c r="R75" s="45">
        <f t="shared" si="41"/>
        <v>1675490.3199999998</v>
      </c>
    </row>
    <row r="76" spans="1:22" s="6" customFormat="1" ht="24.75" hidden="1" customHeight="1" x14ac:dyDescent="0.3">
      <c r="A76" s="23">
        <v>41030400</v>
      </c>
      <c r="B76" s="24" t="s">
        <v>63</v>
      </c>
      <c r="C76" s="48">
        <f>D76+E76</f>
        <v>0</v>
      </c>
      <c r="D76" s="48"/>
      <c r="E76" s="48"/>
      <c r="F76" s="48"/>
      <c r="G76" s="48">
        <f>H76+I76</f>
        <v>0</v>
      </c>
      <c r="H76" s="46"/>
      <c r="I76" s="48"/>
      <c r="J76" s="48"/>
      <c r="K76" s="33"/>
      <c r="L76" s="33"/>
      <c r="M76" s="33"/>
      <c r="N76" s="33"/>
      <c r="O76" s="48">
        <f>G76-C76</f>
        <v>0</v>
      </c>
      <c r="P76" s="48"/>
      <c r="Q76" s="47">
        <f t="shared" si="40"/>
        <v>0</v>
      </c>
      <c r="R76" s="45">
        <f t="shared" si="41"/>
        <v>0</v>
      </c>
    </row>
    <row r="77" spans="1:22" s="6" customFormat="1" ht="32.25" customHeight="1" x14ac:dyDescent="0.3">
      <c r="A77" s="28">
        <v>41033900</v>
      </c>
      <c r="B77" s="24" t="s">
        <v>59</v>
      </c>
      <c r="C77" s="48">
        <f>D77</f>
        <v>61173600</v>
      </c>
      <c r="D77" s="48">
        <v>61173600</v>
      </c>
      <c r="E77" s="48"/>
      <c r="F77" s="48"/>
      <c r="G77" s="48">
        <f>H77</f>
        <v>69270800</v>
      </c>
      <c r="H77" s="46">
        <v>69270800</v>
      </c>
      <c r="I77" s="48"/>
      <c r="J77" s="48"/>
      <c r="K77" s="33">
        <f t="shared" ref="K77:L78" si="43">G77/C77*100</f>
        <v>113.23642878627382</v>
      </c>
      <c r="L77" s="33">
        <f t="shared" si="43"/>
        <v>113.23642878627382</v>
      </c>
      <c r="M77" s="33"/>
      <c r="N77" s="33"/>
      <c r="O77" s="48">
        <f t="shared" ref="O77:P79" si="44">G77-C77</f>
        <v>8097200</v>
      </c>
      <c r="P77" s="48">
        <f t="shared" si="44"/>
        <v>8097200</v>
      </c>
      <c r="Q77" s="48">
        <f t="shared" si="40"/>
        <v>0</v>
      </c>
      <c r="R77" s="46">
        <f t="shared" si="41"/>
        <v>0</v>
      </c>
      <c r="S77" s="18"/>
      <c r="T77" s="18"/>
      <c r="U77" s="18"/>
      <c r="V77" s="18"/>
    </row>
    <row r="78" spans="1:22" s="6" customFormat="1" ht="37.5" customHeight="1" x14ac:dyDescent="0.3">
      <c r="A78" s="28">
        <v>41034200</v>
      </c>
      <c r="B78" s="24" t="s">
        <v>77</v>
      </c>
      <c r="C78" s="48">
        <f>D78</f>
        <v>26547300</v>
      </c>
      <c r="D78" s="48">
        <v>26547300</v>
      </c>
      <c r="E78" s="48"/>
      <c r="F78" s="48"/>
      <c r="G78" s="48">
        <f>H78</f>
        <v>14345900</v>
      </c>
      <c r="H78" s="46">
        <v>14345900</v>
      </c>
      <c r="I78" s="48"/>
      <c r="J78" s="48"/>
      <c r="K78" s="33">
        <f t="shared" si="43"/>
        <v>54.039017150520017</v>
      </c>
      <c r="L78" s="33">
        <f t="shared" si="43"/>
        <v>54.039017150520017</v>
      </c>
      <c r="M78" s="33"/>
      <c r="N78" s="33"/>
      <c r="O78" s="48">
        <f t="shared" si="44"/>
        <v>-12201400</v>
      </c>
      <c r="P78" s="48">
        <f t="shared" si="44"/>
        <v>-12201400</v>
      </c>
      <c r="Q78" s="48">
        <f t="shared" si="40"/>
        <v>0</v>
      </c>
      <c r="R78" s="46">
        <f t="shared" si="41"/>
        <v>0</v>
      </c>
      <c r="S78" s="18"/>
      <c r="T78" s="18"/>
      <c r="U78" s="18"/>
      <c r="V78" s="18"/>
    </row>
    <row r="79" spans="1:22" s="6" customFormat="1" ht="37.5" customHeight="1" x14ac:dyDescent="0.3">
      <c r="A79" s="28">
        <v>41034500</v>
      </c>
      <c r="B79" s="24" t="s">
        <v>100</v>
      </c>
      <c r="C79" s="48">
        <f>D79+E79</f>
        <v>560000</v>
      </c>
      <c r="D79" s="48">
        <v>560000</v>
      </c>
      <c r="E79" s="48"/>
      <c r="F79" s="48"/>
      <c r="G79" s="48">
        <f>H79</f>
        <v>0</v>
      </c>
      <c r="H79" s="48">
        <v>0</v>
      </c>
      <c r="I79" s="48"/>
      <c r="J79" s="48"/>
      <c r="K79" s="33">
        <f t="shared" ref="K79" si="45">G79/C79*100</f>
        <v>0</v>
      </c>
      <c r="L79" s="33">
        <f t="shared" ref="L79" si="46">H79/D79*100</f>
        <v>0</v>
      </c>
      <c r="M79" s="33"/>
      <c r="N79" s="33"/>
      <c r="O79" s="48">
        <f t="shared" si="44"/>
        <v>-560000</v>
      </c>
      <c r="P79" s="48">
        <f t="shared" si="44"/>
        <v>-560000</v>
      </c>
      <c r="Q79" s="48">
        <f t="shared" si="40"/>
        <v>0</v>
      </c>
      <c r="R79" s="46">
        <f t="shared" si="41"/>
        <v>0</v>
      </c>
      <c r="S79" s="18"/>
      <c r="T79" s="18"/>
      <c r="U79" s="18"/>
      <c r="V79" s="18"/>
    </row>
    <row r="80" spans="1:22" s="6" customFormat="1" ht="81.8" customHeight="1" x14ac:dyDescent="0.3">
      <c r="A80" s="28">
        <v>41035800</v>
      </c>
      <c r="B80" s="24" t="s">
        <v>61</v>
      </c>
      <c r="C80" s="48">
        <f>D80</f>
        <v>0</v>
      </c>
      <c r="D80" s="48"/>
      <c r="E80" s="48"/>
      <c r="F80" s="48"/>
      <c r="G80" s="48">
        <f>H80</f>
        <v>0</v>
      </c>
      <c r="H80" s="48"/>
      <c r="I80" s="48"/>
      <c r="J80" s="48"/>
      <c r="K80" s="33"/>
      <c r="L80" s="33"/>
      <c r="M80" s="33"/>
      <c r="N80" s="33"/>
      <c r="O80" s="48">
        <f>G80-C80</f>
        <v>0</v>
      </c>
      <c r="P80" s="48">
        <f>H80-D80</f>
        <v>0</v>
      </c>
      <c r="Q80" s="48">
        <f t="shared" si="40"/>
        <v>0</v>
      </c>
      <c r="R80" s="46">
        <f t="shared" si="41"/>
        <v>0</v>
      </c>
      <c r="S80" s="18"/>
      <c r="T80" s="18"/>
      <c r="U80" s="18"/>
      <c r="V80" s="18"/>
    </row>
    <row r="81" spans="1:22" s="6" customFormat="1" ht="64.5" customHeight="1" x14ac:dyDescent="0.3">
      <c r="A81" s="24" t="s">
        <v>81</v>
      </c>
      <c r="B81" s="27" t="s">
        <v>60</v>
      </c>
      <c r="C81" s="48">
        <f>D81+E81</f>
        <v>18731677.010000002</v>
      </c>
      <c r="D81" s="49">
        <v>18731677.010000002</v>
      </c>
      <c r="E81" s="49"/>
      <c r="F81" s="49"/>
      <c r="G81" s="48">
        <f>H81+I81</f>
        <v>0</v>
      </c>
      <c r="H81" s="49"/>
      <c r="I81" s="49"/>
      <c r="J81" s="49"/>
      <c r="K81" s="33">
        <f t="shared" si="0"/>
        <v>0</v>
      </c>
      <c r="L81" s="33">
        <f t="shared" si="0"/>
        <v>0</v>
      </c>
      <c r="M81" s="33"/>
      <c r="N81" s="33"/>
      <c r="O81" s="48">
        <f t="shared" si="1"/>
        <v>-18731677.010000002</v>
      </c>
      <c r="P81" s="48">
        <f t="shared" si="1"/>
        <v>-18731677.010000002</v>
      </c>
      <c r="Q81" s="48">
        <f t="shared" si="40"/>
        <v>0</v>
      </c>
      <c r="R81" s="46">
        <f t="shared" si="41"/>
        <v>0</v>
      </c>
    </row>
    <row r="82" spans="1:22" s="6" customFormat="1" ht="31.6" hidden="1" customHeight="1" x14ac:dyDescent="0.3">
      <c r="A82" s="23">
        <v>41030900</v>
      </c>
      <c r="B82" s="27" t="s">
        <v>67</v>
      </c>
      <c r="C82" s="48"/>
      <c r="D82" s="49"/>
      <c r="E82" s="49"/>
      <c r="F82" s="49"/>
      <c r="G82" s="48"/>
      <c r="H82" s="49"/>
      <c r="I82" s="49"/>
      <c r="J82" s="49"/>
      <c r="K82" s="33" t="e">
        <f t="shared" si="0"/>
        <v>#DIV/0!</v>
      </c>
      <c r="L82" s="33" t="e">
        <f t="shared" si="0"/>
        <v>#DIV/0!</v>
      </c>
      <c r="M82" s="33"/>
      <c r="N82" s="33"/>
      <c r="O82" s="48">
        <f t="shared" si="1"/>
        <v>0</v>
      </c>
      <c r="P82" s="48">
        <f t="shared" si="1"/>
        <v>0</v>
      </c>
      <c r="Q82" s="48">
        <f t="shared" si="40"/>
        <v>0</v>
      </c>
      <c r="R82" s="46">
        <f t="shared" si="41"/>
        <v>0</v>
      </c>
    </row>
    <row r="83" spans="1:22" s="6" customFormat="1" ht="81.8" customHeight="1" x14ac:dyDescent="0.3">
      <c r="A83" s="34" t="s">
        <v>82</v>
      </c>
      <c r="B83" s="38" t="s">
        <v>110</v>
      </c>
      <c r="C83" s="48">
        <f>D83+E83</f>
        <v>89327.61</v>
      </c>
      <c r="D83" s="48">
        <v>89327.61</v>
      </c>
      <c r="E83" s="48"/>
      <c r="F83" s="48"/>
      <c r="G83" s="48">
        <f t="shared" ref="G83:G90" si="47">H83+I83</f>
        <v>0</v>
      </c>
      <c r="H83" s="48"/>
      <c r="I83" s="48"/>
      <c r="J83" s="48"/>
      <c r="K83" s="33">
        <f t="shared" si="0"/>
        <v>0</v>
      </c>
      <c r="L83" s="33">
        <f t="shared" si="0"/>
        <v>0</v>
      </c>
      <c r="M83" s="33"/>
      <c r="N83" s="33"/>
      <c r="O83" s="48">
        <f t="shared" si="1"/>
        <v>-89327.61</v>
      </c>
      <c r="P83" s="48">
        <f t="shared" si="1"/>
        <v>-89327.61</v>
      </c>
      <c r="Q83" s="48">
        <f t="shared" si="40"/>
        <v>0</v>
      </c>
      <c r="R83" s="46">
        <f t="shared" si="41"/>
        <v>0</v>
      </c>
      <c r="S83" s="18"/>
      <c r="T83" s="18"/>
      <c r="U83" s="18"/>
      <c r="V83" s="18"/>
    </row>
    <row r="84" spans="1:22" s="6" customFormat="1" ht="146.94999999999999" customHeight="1" x14ac:dyDescent="0.3">
      <c r="A84" s="24" t="s">
        <v>79</v>
      </c>
      <c r="B84" s="38" t="s">
        <v>80</v>
      </c>
      <c r="C84" s="48">
        <f>D84+E84</f>
        <v>33550352.710000001</v>
      </c>
      <c r="D84" s="48">
        <v>33550352.710000001</v>
      </c>
      <c r="E84" s="48"/>
      <c r="F84" s="48"/>
      <c r="G84" s="48">
        <f t="shared" si="47"/>
        <v>0</v>
      </c>
      <c r="H84" s="48"/>
      <c r="I84" s="48"/>
      <c r="J84" s="48"/>
      <c r="K84" s="33">
        <f>G84/C84*100</f>
        <v>0</v>
      </c>
      <c r="L84" s="33">
        <f>H84/D84*100</f>
        <v>0</v>
      </c>
      <c r="M84" s="33"/>
      <c r="N84" s="33"/>
      <c r="O84" s="48">
        <f>G84-C84</f>
        <v>-33550352.710000001</v>
      </c>
      <c r="P84" s="48">
        <f>H84-D84</f>
        <v>-33550352.710000001</v>
      </c>
      <c r="Q84" s="48">
        <f t="shared" si="40"/>
        <v>0</v>
      </c>
      <c r="R84" s="46">
        <f t="shared" si="41"/>
        <v>0</v>
      </c>
    </row>
    <row r="85" spans="1:22" s="6" customFormat="1" ht="20.95" customHeight="1" x14ac:dyDescent="0.3">
      <c r="A85" s="24">
        <v>41020900</v>
      </c>
      <c r="B85" s="38" t="s">
        <v>95</v>
      </c>
      <c r="C85" s="48">
        <f>D85+E85</f>
        <v>0</v>
      </c>
      <c r="D85" s="48"/>
      <c r="E85" s="48"/>
      <c r="F85" s="48"/>
      <c r="G85" s="48"/>
      <c r="H85" s="46"/>
      <c r="I85" s="48"/>
      <c r="J85" s="48"/>
      <c r="K85" s="33"/>
      <c r="L85" s="33"/>
      <c r="M85" s="33"/>
      <c r="N85" s="33"/>
      <c r="O85" s="48">
        <f>G85-C85</f>
        <v>0</v>
      </c>
      <c r="P85" s="48">
        <f>H85-D85</f>
        <v>0</v>
      </c>
      <c r="Q85" s="48">
        <f t="shared" si="40"/>
        <v>0</v>
      </c>
      <c r="R85" s="46">
        <f t="shared" si="41"/>
        <v>0</v>
      </c>
    </row>
    <row r="86" spans="1:22" s="6" customFormat="1" ht="51.75" customHeight="1" x14ac:dyDescent="0.3">
      <c r="A86" s="24">
        <v>41040201</v>
      </c>
      <c r="B86" s="38" t="s">
        <v>88</v>
      </c>
      <c r="C86" s="48"/>
      <c r="D86" s="48">
        <v>0</v>
      </c>
      <c r="E86" s="48"/>
      <c r="F86" s="48"/>
      <c r="G86" s="48">
        <f t="shared" si="47"/>
        <v>0</v>
      </c>
      <c r="H86" s="46">
        <v>0</v>
      </c>
      <c r="I86" s="48"/>
      <c r="J86" s="48"/>
      <c r="K86" s="33"/>
      <c r="L86" s="33"/>
      <c r="M86" s="33"/>
      <c r="N86" s="33"/>
      <c r="O86" s="48">
        <f t="shared" ref="O86:P90" si="48">G86-C86</f>
        <v>0</v>
      </c>
      <c r="P86" s="48">
        <f t="shared" si="48"/>
        <v>0</v>
      </c>
      <c r="Q86" s="48">
        <f t="shared" si="40"/>
        <v>0</v>
      </c>
      <c r="R86" s="46">
        <f t="shared" si="41"/>
        <v>0</v>
      </c>
    </row>
    <row r="87" spans="1:22" s="6" customFormat="1" ht="33.049999999999997" customHeight="1" x14ac:dyDescent="0.3">
      <c r="A87" s="24">
        <v>41051000</v>
      </c>
      <c r="B87" s="38" t="s">
        <v>102</v>
      </c>
      <c r="C87" s="48">
        <f t="shared" ref="C87:C91" si="49">D87</f>
        <v>332500</v>
      </c>
      <c r="D87" s="48">
        <v>332500</v>
      </c>
      <c r="E87" s="48"/>
      <c r="F87" s="48"/>
      <c r="G87" s="48">
        <f t="shared" si="47"/>
        <v>718473</v>
      </c>
      <c r="H87" s="46">
        <v>718473</v>
      </c>
      <c r="I87" s="48"/>
      <c r="J87" s="48"/>
      <c r="K87" s="33">
        <f t="shared" ref="K87:K89" si="50">G87/C87*100</f>
        <v>216.0821052631579</v>
      </c>
      <c r="L87" s="33">
        <f t="shared" ref="L87:L89" si="51">H87/D87*100</f>
        <v>216.0821052631579</v>
      </c>
      <c r="M87" s="33"/>
      <c r="N87" s="33"/>
      <c r="O87" s="48">
        <f t="shared" si="48"/>
        <v>385973</v>
      </c>
      <c r="P87" s="48">
        <f t="shared" si="48"/>
        <v>385973</v>
      </c>
      <c r="Q87" s="48"/>
      <c r="R87" s="46"/>
    </row>
    <row r="88" spans="1:22" s="6" customFormat="1" ht="33.049999999999997" customHeight="1" x14ac:dyDescent="0.3">
      <c r="A88" s="24">
        <v>41051100</v>
      </c>
      <c r="B88" s="38" t="s">
        <v>89</v>
      </c>
      <c r="C88" s="48">
        <f t="shared" si="49"/>
        <v>0</v>
      </c>
      <c r="D88" s="48">
        <v>0</v>
      </c>
      <c r="E88" s="48">
        <v>0</v>
      </c>
      <c r="F88" s="48"/>
      <c r="G88" s="48">
        <f t="shared" si="47"/>
        <v>0</v>
      </c>
      <c r="H88" s="46">
        <v>0</v>
      </c>
      <c r="I88" s="48">
        <v>0</v>
      </c>
      <c r="J88" s="48"/>
      <c r="K88" s="33"/>
      <c r="L88" s="33"/>
      <c r="M88" s="33"/>
      <c r="N88" s="33"/>
      <c r="O88" s="48">
        <f t="shared" si="48"/>
        <v>0</v>
      </c>
      <c r="P88" s="48">
        <f t="shared" si="48"/>
        <v>0</v>
      </c>
      <c r="Q88" s="48">
        <f>I88-E88</f>
        <v>0</v>
      </c>
      <c r="R88" s="48">
        <f>J88-F88</f>
        <v>0</v>
      </c>
    </row>
    <row r="89" spans="1:22" s="6" customFormat="1" ht="36.799999999999997" customHeight="1" x14ac:dyDescent="0.3">
      <c r="A89" s="24">
        <v>41051200</v>
      </c>
      <c r="B89" s="38" t="s">
        <v>90</v>
      </c>
      <c r="C89" s="48">
        <f t="shared" si="49"/>
        <v>20540</v>
      </c>
      <c r="D89" s="48">
        <v>20540</v>
      </c>
      <c r="E89" s="48"/>
      <c r="F89" s="48"/>
      <c r="G89" s="48">
        <f t="shared" si="47"/>
        <v>95408</v>
      </c>
      <c r="H89" s="46">
        <v>95408</v>
      </c>
      <c r="I89" s="48"/>
      <c r="J89" s="48"/>
      <c r="K89" s="33">
        <f t="shared" si="50"/>
        <v>464.49853943524835</v>
      </c>
      <c r="L89" s="33">
        <f t="shared" si="51"/>
        <v>464.49853943524835</v>
      </c>
      <c r="M89" s="33"/>
      <c r="N89" s="33"/>
      <c r="O89" s="48">
        <f t="shared" si="48"/>
        <v>74868</v>
      </c>
      <c r="P89" s="48">
        <f t="shared" si="48"/>
        <v>74868</v>
      </c>
      <c r="Q89" s="48"/>
      <c r="R89" s="48"/>
    </row>
    <row r="90" spans="1:22" s="6" customFormat="1" ht="49.6" customHeight="1" x14ac:dyDescent="0.3">
      <c r="A90" s="24">
        <v>41051400</v>
      </c>
      <c r="B90" s="38" t="s">
        <v>91</v>
      </c>
      <c r="C90" s="48">
        <f t="shared" si="49"/>
        <v>8003</v>
      </c>
      <c r="D90" s="48">
        <v>8003</v>
      </c>
      <c r="E90" s="48"/>
      <c r="F90" s="48"/>
      <c r="G90" s="48">
        <f t="shared" si="47"/>
        <v>0</v>
      </c>
      <c r="H90" s="46">
        <v>0</v>
      </c>
      <c r="I90" s="48"/>
      <c r="J90" s="48"/>
      <c r="K90" s="33">
        <f t="shared" ref="K90" si="52">G90/C90*100</f>
        <v>0</v>
      </c>
      <c r="L90" s="33">
        <f t="shared" ref="L90" si="53">H90/D90*100</f>
        <v>0</v>
      </c>
      <c r="M90" s="33"/>
      <c r="N90" s="33"/>
      <c r="O90" s="48">
        <f t="shared" si="48"/>
        <v>-8003</v>
      </c>
      <c r="P90" s="48">
        <f t="shared" si="48"/>
        <v>-8003</v>
      </c>
      <c r="Q90" s="48"/>
      <c r="R90" s="48"/>
    </row>
    <row r="91" spans="1:22" s="6" customFormat="1" ht="34.549999999999997" customHeight="1" x14ac:dyDescent="0.3">
      <c r="A91" s="39">
        <v>41051500</v>
      </c>
      <c r="B91" s="38" t="s">
        <v>83</v>
      </c>
      <c r="C91" s="48">
        <f t="shared" si="49"/>
        <v>1001874</v>
      </c>
      <c r="D91" s="48">
        <v>1001874</v>
      </c>
      <c r="E91" s="48"/>
      <c r="F91" s="48"/>
      <c r="G91" s="48">
        <f>H91</f>
        <v>1275946</v>
      </c>
      <c r="H91" s="46">
        <v>1275946</v>
      </c>
      <c r="I91" s="48"/>
      <c r="J91" s="48"/>
      <c r="K91" s="33">
        <f t="shared" ref="K91" si="54">G91/C91*100</f>
        <v>127.35593497785152</v>
      </c>
      <c r="L91" s="33">
        <f t="shared" ref="L91" si="55">H91/D91*100</f>
        <v>127.35593497785152</v>
      </c>
      <c r="M91" s="33"/>
      <c r="N91" s="33"/>
      <c r="O91" s="48">
        <f t="shared" si="1"/>
        <v>274072</v>
      </c>
      <c r="P91" s="48">
        <f t="shared" si="1"/>
        <v>274072</v>
      </c>
      <c r="Q91" s="48"/>
      <c r="R91" s="48"/>
      <c r="S91" s="18"/>
      <c r="T91" s="18"/>
      <c r="U91" s="18"/>
      <c r="V91" s="18"/>
    </row>
    <row r="92" spans="1:22" s="6" customFormat="1" ht="66.8" customHeight="1" x14ac:dyDescent="0.3">
      <c r="A92" s="39">
        <v>41051501</v>
      </c>
      <c r="B92" s="38" t="s">
        <v>111</v>
      </c>
      <c r="C92" s="48">
        <f>D92</f>
        <v>1621973</v>
      </c>
      <c r="D92" s="48">
        <v>1621973</v>
      </c>
      <c r="E92" s="48"/>
      <c r="F92" s="48"/>
      <c r="G92" s="48">
        <f>H92</f>
        <v>0</v>
      </c>
      <c r="H92" s="46"/>
      <c r="I92" s="48"/>
      <c r="J92" s="48"/>
      <c r="K92" s="33">
        <f t="shared" ref="K92:K93" si="56">G92/C92*100</f>
        <v>0</v>
      </c>
      <c r="L92" s="33">
        <f t="shared" ref="L92:L99" si="57">H92/D92*100</f>
        <v>0</v>
      </c>
      <c r="M92" s="33"/>
      <c r="N92" s="33"/>
      <c r="O92" s="48">
        <f t="shared" si="1"/>
        <v>-1621973</v>
      </c>
      <c r="P92" s="48">
        <f t="shared" si="1"/>
        <v>-1621973</v>
      </c>
      <c r="Q92" s="48"/>
      <c r="R92" s="48"/>
      <c r="S92" s="18"/>
      <c r="T92" s="18"/>
      <c r="U92" s="18"/>
      <c r="V92" s="18"/>
    </row>
    <row r="93" spans="1:22" s="6" customFormat="1" ht="64.5" customHeight="1" x14ac:dyDescent="0.3">
      <c r="A93" s="32" t="s">
        <v>85</v>
      </c>
      <c r="B93" s="32" t="s">
        <v>84</v>
      </c>
      <c r="C93" s="48">
        <f>D93</f>
        <v>364200</v>
      </c>
      <c r="D93" s="48">
        <v>364200</v>
      </c>
      <c r="E93" s="48"/>
      <c r="F93" s="48"/>
      <c r="G93" s="48">
        <f>H93</f>
        <v>0</v>
      </c>
      <c r="H93" s="46"/>
      <c r="I93" s="48"/>
      <c r="J93" s="48"/>
      <c r="K93" s="33">
        <f t="shared" si="56"/>
        <v>0</v>
      </c>
      <c r="L93" s="33">
        <f t="shared" si="57"/>
        <v>0</v>
      </c>
      <c r="M93" s="33"/>
      <c r="N93" s="33"/>
      <c r="O93" s="48">
        <f t="shared" si="1"/>
        <v>-364200</v>
      </c>
      <c r="P93" s="48">
        <f t="shared" si="1"/>
        <v>-364200</v>
      </c>
      <c r="Q93" s="48"/>
      <c r="R93" s="48"/>
      <c r="S93" s="18"/>
      <c r="T93" s="18"/>
      <c r="U93" s="18"/>
      <c r="V93" s="18"/>
    </row>
    <row r="94" spans="1:22" s="6" customFormat="1" ht="24.75" hidden="1" customHeight="1" x14ac:dyDescent="0.3">
      <c r="A94" s="28">
        <v>41034500</v>
      </c>
      <c r="B94" s="24" t="s">
        <v>73</v>
      </c>
      <c r="C94" s="48">
        <f t="shared" ref="C94:C96" si="58">D94</f>
        <v>0</v>
      </c>
      <c r="D94" s="48">
        <v>0</v>
      </c>
      <c r="E94" s="48"/>
      <c r="F94" s="48"/>
      <c r="G94" s="48">
        <f t="shared" ref="G94:G96" si="59">H94</f>
        <v>0</v>
      </c>
      <c r="H94" s="46">
        <v>0</v>
      </c>
      <c r="I94" s="48"/>
      <c r="J94" s="48"/>
      <c r="K94" s="33" t="e">
        <f t="shared" ref="K94:K97" si="60">G94/C94*100</f>
        <v>#DIV/0!</v>
      </c>
      <c r="L94" s="33" t="e">
        <f t="shared" si="57"/>
        <v>#DIV/0!</v>
      </c>
      <c r="M94" s="33"/>
      <c r="N94" s="33"/>
      <c r="O94" s="48">
        <f t="shared" si="1"/>
        <v>0</v>
      </c>
      <c r="P94" s="48">
        <f t="shared" si="1"/>
        <v>0</v>
      </c>
      <c r="Q94" s="48"/>
      <c r="R94" s="48"/>
      <c r="S94" s="18"/>
      <c r="T94" s="18"/>
      <c r="U94" s="18"/>
      <c r="V94" s="18"/>
    </row>
    <row r="95" spans="1:22" s="6" customFormat="1" ht="24.75" hidden="1" customHeight="1" x14ac:dyDescent="0.3">
      <c r="A95" s="28"/>
      <c r="B95" s="24"/>
      <c r="C95" s="48">
        <f t="shared" si="58"/>
        <v>0</v>
      </c>
      <c r="D95" s="48">
        <v>0</v>
      </c>
      <c r="E95" s="48"/>
      <c r="F95" s="48"/>
      <c r="G95" s="48">
        <f t="shared" si="59"/>
        <v>0</v>
      </c>
      <c r="H95" s="46">
        <v>0</v>
      </c>
      <c r="I95" s="48"/>
      <c r="J95" s="48"/>
      <c r="K95" s="33" t="e">
        <f t="shared" si="60"/>
        <v>#DIV/0!</v>
      </c>
      <c r="L95" s="33" t="e">
        <f t="shared" si="57"/>
        <v>#DIV/0!</v>
      </c>
      <c r="M95" s="33"/>
      <c r="N95" s="33"/>
      <c r="O95" s="48">
        <f t="shared" si="1"/>
        <v>0</v>
      </c>
      <c r="P95" s="48">
        <f t="shared" si="1"/>
        <v>0</v>
      </c>
      <c r="Q95" s="48"/>
      <c r="R95" s="48"/>
      <c r="S95" s="18"/>
      <c r="T95" s="18"/>
      <c r="U95" s="18"/>
      <c r="V95" s="18"/>
    </row>
    <row r="96" spans="1:22" s="6" customFormat="1" ht="27.8" hidden="1" customHeight="1" x14ac:dyDescent="0.3">
      <c r="A96" s="28">
        <v>41037000</v>
      </c>
      <c r="B96" s="24" t="s">
        <v>72</v>
      </c>
      <c r="C96" s="48">
        <f t="shared" si="58"/>
        <v>0</v>
      </c>
      <c r="D96" s="48">
        <v>0</v>
      </c>
      <c r="E96" s="48"/>
      <c r="F96" s="48"/>
      <c r="G96" s="48">
        <f t="shared" si="59"/>
        <v>0</v>
      </c>
      <c r="H96" s="46">
        <v>0</v>
      </c>
      <c r="I96" s="48"/>
      <c r="J96" s="48"/>
      <c r="K96" s="33" t="e">
        <f t="shared" si="60"/>
        <v>#DIV/0!</v>
      </c>
      <c r="L96" s="33" t="e">
        <f t="shared" si="57"/>
        <v>#DIV/0!</v>
      </c>
      <c r="M96" s="33"/>
      <c r="N96" s="33"/>
      <c r="O96" s="48">
        <f t="shared" si="1"/>
        <v>0</v>
      </c>
      <c r="P96" s="48">
        <f t="shared" si="1"/>
        <v>0</v>
      </c>
      <c r="Q96" s="48"/>
      <c r="R96" s="48"/>
      <c r="S96" s="18"/>
      <c r="T96" s="18"/>
      <c r="U96" s="18"/>
      <c r="V96" s="18"/>
    </row>
    <row r="97" spans="1:22" s="6" customFormat="1" ht="33.049999999999997" customHeight="1" x14ac:dyDescent="0.3">
      <c r="A97" s="28">
        <v>41053400</v>
      </c>
      <c r="B97" s="24" t="s">
        <v>93</v>
      </c>
      <c r="C97" s="48">
        <f>D97+E97</f>
        <v>820637.68</v>
      </c>
      <c r="D97" s="48">
        <v>0</v>
      </c>
      <c r="E97" s="48">
        <v>820637.68</v>
      </c>
      <c r="F97" s="48">
        <f>E97</f>
        <v>820637.68</v>
      </c>
      <c r="G97" s="48">
        <f>H97+I97</f>
        <v>2496128</v>
      </c>
      <c r="H97" s="46">
        <v>0</v>
      </c>
      <c r="I97" s="48">
        <v>2496128</v>
      </c>
      <c r="J97" s="48">
        <f>I97</f>
        <v>2496128</v>
      </c>
      <c r="K97" s="33">
        <f t="shared" si="60"/>
        <v>304.16931379509651</v>
      </c>
      <c r="L97" s="33"/>
      <c r="M97" s="33">
        <f t="shared" ref="M97" si="61">I97/E97*100</f>
        <v>304.16931379509651</v>
      </c>
      <c r="N97" s="33">
        <f t="shared" ref="N97" si="62">J97/F97*100</f>
        <v>304.16931379509651</v>
      </c>
      <c r="O97" s="48">
        <f t="shared" si="1"/>
        <v>1675490.3199999998</v>
      </c>
      <c r="P97" s="48">
        <f t="shared" si="1"/>
        <v>0</v>
      </c>
      <c r="Q97" s="48">
        <f>I97-E97</f>
        <v>1675490.3199999998</v>
      </c>
      <c r="R97" s="48">
        <f>J97-F97</f>
        <v>1675490.3199999998</v>
      </c>
      <c r="S97" s="18"/>
      <c r="T97" s="18"/>
      <c r="U97" s="18"/>
      <c r="V97" s="18"/>
    </row>
    <row r="98" spans="1:22" s="6" customFormat="1" ht="51.05" customHeight="1" x14ac:dyDescent="0.3">
      <c r="A98" s="28">
        <v>41053500</v>
      </c>
      <c r="B98" s="24" t="s">
        <v>99</v>
      </c>
      <c r="C98" s="48"/>
      <c r="D98" s="48"/>
      <c r="E98" s="48">
        <v>0</v>
      </c>
      <c r="F98" s="48">
        <v>0</v>
      </c>
      <c r="G98" s="48">
        <f>H98+I98</f>
        <v>0</v>
      </c>
      <c r="H98" s="46"/>
      <c r="I98" s="48">
        <v>0</v>
      </c>
      <c r="J98" s="48">
        <v>0</v>
      </c>
      <c r="K98" s="33"/>
      <c r="L98" s="33"/>
      <c r="M98" s="33"/>
      <c r="N98" s="33"/>
      <c r="O98" s="48">
        <f t="shared" si="1"/>
        <v>0</v>
      </c>
      <c r="P98" s="48">
        <f t="shared" si="1"/>
        <v>0</v>
      </c>
      <c r="Q98" s="48">
        <f t="shared" ref="Q98:Q100" si="63">I98-E98</f>
        <v>0</v>
      </c>
      <c r="R98" s="48">
        <f t="shared" ref="R98:R100" si="64">J98-F98</f>
        <v>0</v>
      </c>
      <c r="S98" s="18"/>
      <c r="T98" s="18"/>
      <c r="U98" s="18"/>
      <c r="V98" s="18"/>
    </row>
    <row r="99" spans="1:22" s="6" customFormat="1" ht="27" customHeight="1" x14ac:dyDescent="0.3">
      <c r="A99" s="28">
        <v>41053900</v>
      </c>
      <c r="B99" s="24" t="s">
        <v>98</v>
      </c>
      <c r="C99" s="48">
        <f>D99+E99</f>
        <v>135956</v>
      </c>
      <c r="D99" s="48">
        <v>135956</v>
      </c>
      <c r="E99" s="48"/>
      <c r="F99" s="48"/>
      <c r="G99" s="48">
        <f>H99</f>
        <v>2668832.9500000002</v>
      </c>
      <c r="H99" s="46">
        <v>2668832.9500000002</v>
      </c>
      <c r="I99" s="48"/>
      <c r="J99" s="48"/>
      <c r="K99" s="33">
        <f>G99/C99*100</f>
        <v>1963.0122613198389</v>
      </c>
      <c r="L99" s="33">
        <f t="shared" si="57"/>
        <v>1963.0122613198389</v>
      </c>
      <c r="M99" s="33"/>
      <c r="N99" s="33"/>
      <c r="O99" s="48">
        <f t="shared" si="1"/>
        <v>2532876.9500000002</v>
      </c>
      <c r="P99" s="48">
        <f t="shared" si="1"/>
        <v>2532876.9500000002</v>
      </c>
      <c r="Q99" s="48">
        <f t="shared" si="63"/>
        <v>0</v>
      </c>
      <c r="R99" s="48">
        <f t="shared" si="64"/>
        <v>0</v>
      </c>
      <c r="S99" s="18"/>
      <c r="T99" s="18"/>
      <c r="U99" s="18"/>
      <c r="V99" s="18"/>
    </row>
    <row r="100" spans="1:22" s="6" customFormat="1" ht="69.05" customHeight="1" x14ac:dyDescent="0.3">
      <c r="A100" s="28">
        <v>41055000</v>
      </c>
      <c r="B100" s="24" t="s">
        <v>106</v>
      </c>
      <c r="C100" s="48"/>
      <c r="D100" s="48"/>
      <c r="E100" s="48"/>
      <c r="F100" s="48"/>
      <c r="G100" s="48">
        <f>H100</f>
        <v>562851</v>
      </c>
      <c r="H100" s="46">
        <v>562851</v>
      </c>
      <c r="I100" s="48"/>
      <c r="J100" s="48"/>
      <c r="K100" s="33"/>
      <c r="L100" s="33"/>
      <c r="M100" s="33"/>
      <c r="N100" s="33"/>
      <c r="O100" s="48">
        <f t="shared" si="1"/>
        <v>562851</v>
      </c>
      <c r="P100" s="48">
        <f t="shared" si="1"/>
        <v>562851</v>
      </c>
      <c r="Q100" s="48">
        <f t="shared" si="63"/>
        <v>0</v>
      </c>
      <c r="R100" s="48">
        <f t="shared" si="64"/>
        <v>0</v>
      </c>
      <c r="S100" s="18"/>
      <c r="T100" s="18"/>
      <c r="U100" s="18"/>
      <c r="V100" s="18"/>
    </row>
    <row r="101" spans="1:22" s="6" customFormat="1" ht="25.55" customHeight="1" x14ac:dyDescent="0.3">
      <c r="A101" s="56" t="s">
        <v>3</v>
      </c>
      <c r="B101" s="56"/>
      <c r="C101" s="47">
        <f>D101+E101</f>
        <v>498566901.09000003</v>
      </c>
      <c r="D101" s="47">
        <f>D72+D73</f>
        <v>455740402.10000002</v>
      </c>
      <c r="E101" s="47">
        <f>E72+E73</f>
        <v>42826498.990000002</v>
      </c>
      <c r="F101" s="47">
        <f>F72+F73</f>
        <v>30129782.189999998</v>
      </c>
      <c r="G101" s="47">
        <f>H101+I101</f>
        <v>408107632.13</v>
      </c>
      <c r="H101" s="47">
        <f>H72+H73</f>
        <v>393877714.44</v>
      </c>
      <c r="I101" s="47">
        <f>I72+I73</f>
        <v>14229917.689999999</v>
      </c>
      <c r="J101" s="47">
        <f>J72+J73</f>
        <v>9091230.0999999996</v>
      </c>
      <c r="K101" s="40">
        <f>G101/C101*100</f>
        <v>81.856142322678878</v>
      </c>
      <c r="L101" s="40">
        <f t="shared" si="0"/>
        <v>86.425893474674666</v>
      </c>
      <c r="M101" s="40">
        <f>I101/E101*100</f>
        <v>33.226899292708211</v>
      </c>
      <c r="N101" s="40">
        <f>J101/F101*100</f>
        <v>30.173567278615632</v>
      </c>
      <c r="O101" s="47">
        <f t="shared" si="1"/>
        <v>-90459268.960000038</v>
      </c>
      <c r="P101" s="47">
        <f t="shared" si="1"/>
        <v>-61862687.660000026</v>
      </c>
      <c r="Q101" s="47">
        <f>I101-E101</f>
        <v>-28596581.300000004</v>
      </c>
      <c r="R101" s="47">
        <f>J101-F101</f>
        <v>-21038552.089999996</v>
      </c>
      <c r="S101" s="18"/>
      <c r="T101" s="18"/>
      <c r="U101" s="18"/>
      <c r="V101" s="18"/>
    </row>
    <row r="102" spans="1:22" s="4" customFormat="1" ht="9.8000000000000007" customHeight="1" x14ac:dyDescent="0.3">
      <c r="A102" s="10"/>
      <c r="B102" s="1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9"/>
      <c r="T102" s="9"/>
      <c r="U102" s="9"/>
      <c r="V102" s="9"/>
    </row>
    <row r="103" spans="1:22" s="4" customFormat="1" ht="15.05" x14ac:dyDescent="0.3">
      <c r="A103" s="12"/>
      <c r="B103" s="14" t="s">
        <v>68</v>
      </c>
      <c r="C103" s="13"/>
      <c r="D103" s="13"/>
      <c r="E103" s="13"/>
      <c r="F103" s="13" t="s">
        <v>17</v>
      </c>
      <c r="G103" s="13"/>
      <c r="H103" s="35"/>
      <c r="I103" s="13"/>
      <c r="J103" s="13" t="s">
        <v>17</v>
      </c>
      <c r="K103" s="15" t="s">
        <v>69</v>
      </c>
      <c r="L103" s="8"/>
      <c r="M103" s="8"/>
      <c r="N103" s="8"/>
      <c r="O103" s="15"/>
      <c r="P103" s="8"/>
      <c r="Q103" s="8"/>
      <c r="R103" s="8"/>
      <c r="S103" s="8"/>
      <c r="T103" s="8"/>
      <c r="U103" s="8"/>
      <c r="V103" s="8"/>
    </row>
    <row r="104" spans="1:22" ht="14" x14ac:dyDescent="0.3">
      <c r="A104" s="2"/>
      <c r="B104" s="2"/>
      <c r="C104" s="3"/>
      <c r="D104" s="3"/>
      <c r="E104" s="3"/>
      <c r="F104" s="3"/>
      <c r="G104" s="3"/>
      <c r="H104" s="3"/>
      <c r="I104" s="3"/>
      <c r="J104" s="3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4" x14ac:dyDescent="0.3">
      <c r="A105" s="2"/>
      <c r="B105" s="2"/>
      <c r="C105" s="3"/>
      <c r="D105" s="3"/>
      <c r="E105" s="3"/>
      <c r="F105" s="3"/>
      <c r="G105" s="3"/>
      <c r="H105" s="3"/>
      <c r="I105" s="3"/>
      <c r="J105" s="3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4" x14ac:dyDescent="0.3">
      <c r="A106" s="2"/>
      <c r="B106" s="2"/>
      <c r="C106" s="3"/>
      <c r="D106" s="3"/>
      <c r="E106" s="3"/>
      <c r="F106" s="3"/>
      <c r="G106" s="3"/>
      <c r="H106" s="3"/>
      <c r="I106" s="3"/>
      <c r="J106" s="3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4" x14ac:dyDescent="0.3">
      <c r="A107" s="2"/>
      <c r="B107" s="2"/>
      <c r="C107" s="3"/>
      <c r="D107" s="3"/>
      <c r="E107" s="3"/>
      <c r="F107" s="3"/>
      <c r="G107" s="3"/>
      <c r="H107" s="3"/>
      <c r="I107" s="3"/>
      <c r="J107" s="3"/>
    </row>
    <row r="108" spans="1:22" ht="14" x14ac:dyDescent="0.3">
      <c r="A108" s="2"/>
      <c r="B108" s="2"/>
      <c r="C108" s="3"/>
      <c r="D108" s="3"/>
      <c r="E108" s="3"/>
      <c r="F108" s="3"/>
      <c r="G108" s="3"/>
      <c r="H108" s="3"/>
      <c r="I108" s="3"/>
      <c r="J108" s="3"/>
    </row>
    <row r="109" spans="1:22" ht="14" x14ac:dyDescent="0.3">
      <c r="A109" s="2"/>
      <c r="B109" s="2"/>
      <c r="C109" s="3"/>
      <c r="D109" s="3"/>
      <c r="E109" s="3"/>
      <c r="F109" s="3"/>
      <c r="G109" s="3"/>
      <c r="H109" s="3"/>
      <c r="I109" s="3"/>
      <c r="J109" s="3"/>
    </row>
    <row r="110" spans="1:22" ht="14" x14ac:dyDescent="0.3">
      <c r="A110" s="2"/>
      <c r="B110" s="2"/>
      <c r="C110" s="3"/>
      <c r="D110" s="3"/>
      <c r="E110" s="3"/>
      <c r="F110" s="3"/>
      <c r="G110" s="3"/>
      <c r="H110" s="3"/>
      <c r="I110" s="3"/>
      <c r="J110" s="3"/>
    </row>
    <row r="111" spans="1:22" ht="14" x14ac:dyDescent="0.3">
      <c r="A111" s="2"/>
      <c r="B111" s="2"/>
      <c r="C111" s="3"/>
      <c r="D111" s="3"/>
      <c r="E111" s="3"/>
      <c r="F111" s="3"/>
      <c r="G111" s="3"/>
      <c r="H111" s="3"/>
      <c r="I111" s="3"/>
      <c r="J111" s="3"/>
    </row>
    <row r="112" spans="1:22" ht="14" x14ac:dyDescent="0.3">
      <c r="A112" s="2"/>
      <c r="B112" s="2"/>
      <c r="C112" s="3"/>
      <c r="D112" s="3"/>
      <c r="E112" s="3"/>
      <c r="F112" s="3"/>
      <c r="G112" s="3"/>
      <c r="H112" s="3"/>
      <c r="I112" s="3"/>
      <c r="J112" s="3"/>
    </row>
    <row r="113" spans="1:10" ht="14" x14ac:dyDescent="0.3">
      <c r="A113" s="2"/>
      <c r="B113" s="2"/>
      <c r="C113" s="3"/>
      <c r="D113" s="3"/>
      <c r="E113" s="3"/>
      <c r="F113" s="3"/>
      <c r="G113" s="3"/>
      <c r="H113" s="3"/>
      <c r="I113" s="3"/>
      <c r="J113" s="3"/>
    </row>
    <row r="114" spans="1:10" ht="14" x14ac:dyDescent="0.3">
      <c r="A114" s="2"/>
      <c r="B114" s="2"/>
      <c r="C114" s="3"/>
      <c r="D114" s="3"/>
      <c r="E114" s="3"/>
      <c r="F114" s="3"/>
      <c r="G114" s="3"/>
      <c r="H114" s="3"/>
      <c r="I114" s="3"/>
      <c r="J114" s="3"/>
    </row>
    <row r="115" spans="1:10" ht="14" x14ac:dyDescent="0.3">
      <c r="A115" s="2"/>
      <c r="B115" s="2"/>
      <c r="C115" s="3"/>
      <c r="D115" s="3"/>
      <c r="E115" s="3"/>
      <c r="F115" s="3"/>
      <c r="G115" s="3"/>
      <c r="H115" s="3"/>
      <c r="I115" s="3"/>
      <c r="J115" s="3"/>
    </row>
    <row r="116" spans="1:10" ht="14" x14ac:dyDescent="0.3">
      <c r="A116" s="2"/>
      <c r="B116" s="2"/>
      <c r="C116" s="3"/>
      <c r="D116" s="3"/>
      <c r="E116" s="3"/>
      <c r="F116" s="3"/>
      <c r="G116" s="3"/>
      <c r="H116" s="3"/>
      <c r="I116" s="3"/>
      <c r="J116" s="3"/>
    </row>
    <row r="117" spans="1:10" ht="14" x14ac:dyDescent="0.3">
      <c r="A117" s="2"/>
      <c r="B117" s="2"/>
      <c r="C117" s="3"/>
      <c r="D117" s="3"/>
      <c r="E117" s="3"/>
      <c r="F117" s="3"/>
      <c r="G117" s="3"/>
      <c r="H117" s="3"/>
      <c r="I117" s="3"/>
      <c r="J117" s="3"/>
    </row>
    <row r="118" spans="1:10" ht="14" x14ac:dyDescent="0.3">
      <c r="A118" s="2"/>
      <c r="B118" s="2"/>
      <c r="C118" s="3"/>
      <c r="D118" s="3"/>
      <c r="E118" s="3"/>
      <c r="F118" s="3"/>
      <c r="G118" s="3"/>
      <c r="H118" s="3"/>
      <c r="I118" s="3"/>
      <c r="J118" s="3"/>
    </row>
    <row r="119" spans="1:10" ht="14" x14ac:dyDescent="0.3">
      <c r="A119" s="2"/>
      <c r="B119" s="2"/>
      <c r="C119" s="3"/>
      <c r="D119" s="3"/>
      <c r="E119" s="3"/>
      <c r="F119" s="3"/>
      <c r="G119" s="3"/>
      <c r="H119" s="3"/>
      <c r="I119" s="3"/>
      <c r="J119" s="3"/>
    </row>
  </sheetData>
  <mergeCells count="27">
    <mergeCell ref="O3:O6"/>
    <mergeCell ref="P3:R3"/>
    <mergeCell ref="H4:H6"/>
    <mergeCell ref="A101:B101"/>
    <mergeCell ref="M4:N4"/>
    <mergeCell ref="P4:P6"/>
    <mergeCell ref="D4:D6"/>
    <mergeCell ref="Q5:Q6"/>
    <mergeCell ref="E4:F4"/>
    <mergeCell ref="I4:J4"/>
    <mergeCell ref="L4:L6"/>
    <mergeCell ref="A1:R1"/>
    <mergeCell ref="A2:B6"/>
    <mergeCell ref="C2:F2"/>
    <mergeCell ref="G2:J2"/>
    <mergeCell ref="K2:N2"/>
    <mergeCell ref="O2:R2"/>
    <mergeCell ref="C3:C6"/>
    <mergeCell ref="D3:F3"/>
    <mergeCell ref="G3:G6"/>
    <mergeCell ref="H3:J3"/>
    <mergeCell ref="K3:K6"/>
    <mergeCell ref="Q4:R4"/>
    <mergeCell ref="E5:E6"/>
    <mergeCell ref="I5:I6"/>
    <mergeCell ref="M5:M6"/>
    <mergeCell ref="L3:N3"/>
  </mergeCells>
  <pageMargins left="0.16" right="0.15" top="0.19685039370078741" bottom="0.15748031496062992" header="0.19685039370078741" footer="0.15748031496062992"/>
  <pageSetup paperSize="9" scale="49" fitToHeight="4" orientation="landscape" horizontalDpi="120" verticalDpi="144" r:id="rId1"/>
  <headerFooter alignWithMargins="0"/>
  <rowBreaks count="1" manualBreakCount="1">
    <brk id="5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квартал</vt:lpstr>
      <vt:lpstr>квартал!Заголовки_для_печати</vt:lpstr>
    </vt:vector>
  </TitlesOfParts>
  <Company>OFU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Oksana</cp:lastModifiedBy>
  <cp:lastPrinted>2020-09-09T06:42:50Z</cp:lastPrinted>
  <dcterms:created xsi:type="dcterms:W3CDTF">2005-07-06T12:29:33Z</dcterms:created>
  <dcterms:modified xsi:type="dcterms:W3CDTF">2020-09-09T07:15:08Z</dcterms:modified>
</cp:coreProperties>
</file>