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УТОЧНЕННЯ\ЗМІНИ ТЕРОБОРОНА\"/>
    </mc:Choice>
  </mc:AlternateContent>
  <bookViews>
    <workbookView xWindow="0" yWindow="0" windowWidth="20496" windowHeight="7152" tabRatio="500"/>
  </bookViews>
  <sheets>
    <sheet name="Sheet1" sheetId="1" r:id="rId1"/>
  </sheets>
  <definedNames>
    <definedName name="_xlnm.Print_Titles" localSheetId="0">Sheet1!$3:$7</definedName>
  </definedNames>
  <calcPr calcId="152511"/>
</workbook>
</file>

<file path=xl/calcChain.xml><?xml version="1.0" encoding="utf-8"?>
<calcChain xmlns="http://schemas.openxmlformats.org/spreadsheetml/2006/main">
  <c r="J164" i="1" l="1"/>
  <c r="I164" i="1"/>
  <c r="H9" i="1"/>
  <c r="J9" i="1"/>
  <c r="I9" i="1"/>
  <c r="I153" i="1" l="1"/>
  <c r="J153" i="1"/>
  <c r="H153" i="1"/>
  <c r="I159" i="1"/>
  <c r="J159" i="1"/>
  <c r="H159" i="1"/>
  <c r="I137" i="1"/>
  <c r="H137" i="1"/>
  <c r="I139" i="1"/>
  <c r="H139" i="1"/>
  <c r="H142" i="1"/>
  <c r="G139" i="1" l="1"/>
  <c r="F139" i="1"/>
  <c r="E139" i="1" s="1"/>
  <c r="J155" i="1" l="1"/>
  <c r="I155" i="1"/>
  <c r="L32" i="1"/>
  <c r="K32" i="1" s="1"/>
  <c r="M32" i="1"/>
  <c r="H30" i="1"/>
  <c r="H31" i="1"/>
  <c r="H32" i="1"/>
  <c r="H164" i="1" l="1"/>
  <c r="I170" i="1"/>
  <c r="K168" i="1" l="1"/>
  <c r="H168" i="1"/>
  <c r="L155" i="1"/>
  <c r="M147" i="1"/>
  <c r="K147" i="1" s="1"/>
  <c r="M145" i="1"/>
  <c r="K145" i="1" s="1"/>
  <c r="J137" i="1"/>
  <c r="J136" i="1" s="1"/>
  <c r="H145" i="1"/>
  <c r="J145" i="1"/>
  <c r="H147" i="1"/>
  <c r="J35" i="1"/>
  <c r="H51" i="1"/>
  <c r="H18" i="1"/>
  <c r="H17" i="1"/>
  <c r="J170" i="1" l="1"/>
  <c r="H170" i="1" s="1"/>
  <c r="L169" i="1"/>
  <c r="K169" i="1" s="1"/>
  <c r="H169" i="1"/>
  <c r="L150" i="1"/>
  <c r="K150" i="1" s="1"/>
  <c r="J148" i="1"/>
  <c r="I148" i="1"/>
  <c r="H150" i="1"/>
  <c r="M52" i="1"/>
  <c r="L52" i="1"/>
  <c r="H52" i="1"/>
  <c r="H20" i="1"/>
  <c r="L19" i="1"/>
  <c r="K19" i="1" s="1"/>
  <c r="H19" i="1"/>
  <c r="H148" i="1" l="1"/>
  <c r="L148" i="1"/>
  <c r="K148" i="1" s="1"/>
  <c r="K52" i="1"/>
  <c r="M11" i="1"/>
  <c r="M12" i="1"/>
  <c r="M13" i="1"/>
  <c r="M14" i="1"/>
  <c r="M15" i="1"/>
  <c r="M16" i="1"/>
  <c r="M17" i="1"/>
  <c r="M18" i="1"/>
  <c r="M20" i="1"/>
  <c r="M21" i="1"/>
  <c r="M22" i="1"/>
  <c r="M23" i="1"/>
  <c r="M24" i="1"/>
  <c r="M25" i="1"/>
  <c r="M26" i="1"/>
  <c r="M27" i="1"/>
  <c r="M28" i="1"/>
  <c r="M29" i="1"/>
  <c r="M30" i="1"/>
  <c r="M31" i="1"/>
  <c r="M33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3" i="1"/>
  <c r="M54" i="1"/>
  <c r="M55" i="1"/>
  <c r="M56" i="1"/>
  <c r="M57" i="1"/>
  <c r="M58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8" i="1"/>
  <c r="M140" i="1"/>
  <c r="M141" i="1"/>
  <c r="M142" i="1"/>
  <c r="M143" i="1"/>
  <c r="M144" i="1"/>
  <c r="M152" i="1"/>
  <c r="M153" i="1"/>
  <c r="M154" i="1"/>
  <c r="M155" i="1"/>
  <c r="K155" i="1" s="1"/>
  <c r="M156" i="1"/>
  <c r="M157" i="1"/>
  <c r="M158" i="1"/>
  <c r="M159" i="1"/>
  <c r="M160" i="1"/>
  <c r="M161" i="1"/>
  <c r="M162" i="1"/>
  <c r="M163" i="1"/>
  <c r="M164" i="1"/>
  <c r="M165" i="1"/>
  <c r="M166" i="1"/>
  <c r="M167" i="1"/>
  <c r="L11" i="1"/>
  <c r="L12" i="1"/>
  <c r="L13" i="1"/>
  <c r="L14" i="1"/>
  <c r="L15" i="1"/>
  <c r="L16" i="1"/>
  <c r="L17" i="1"/>
  <c r="L18" i="1"/>
  <c r="L20" i="1"/>
  <c r="L21" i="1"/>
  <c r="L22" i="1"/>
  <c r="L23" i="1"/>
  <c r="L24" i="1"/>
  <c r="L25" i="1"/>
  <c r="L26" i="1"/>
  <c r="L27" i="1"/>
  <c r="L28" i="1"/>
  <c r="L29" i="1"/>
  <c r="L30" i="1"/>
  <c r="L31" i="1"/>
  <c r="L33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4" i="1"/>
  <c r="L55" i="1"/>
  <c r="L56" i="1"/>
  <c r="L57" i="1"/>
  <c r="L58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8" i="1"/>
  <c r="L79" i="1"/>
  <c r="L80" i="1"/>
  <c r="L81" i="1"/>
  <c r="L82" i="1"/>
  <c r="L83" i="1"/>
  <c r="L84" i="1"/>
  <c r="L85" i="1"/>
  <c r="L88" i="1"/>
  <c r="L89" i="1"/>
  <c r="L90" i="1"/>
  <c r="L91" i="1"/>
  <c r="L92" i="1"/>
  <c r="L93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31" i="1"/>
  <c r="L132" i="1"/>
  <c r="L133" i="1"/>
  <c r="L134" i="1"/>
  <c r="L135" i="1"/>
  <c r="L137" i="1"/>
  <c r="L138" i="1"/>
  <c r="L139" i="1"/>
  <c r="L140" i="1"/>
  <c r="L141" i="1"/>
  <c r="L142" i="1"/>
  <c r="L143" i="1"/>
  <c r="L144" i="1"/>
  <c r="L152" i="1"/>
  <c r="L153" i="1"/>
  <c r="L154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K11" i="1" l="1"/>
  <c r="K12" i="1"/>
  <c r="K13" i="1"/>
  <c r="K14" i="1"/>
  <c r="K15" i="1"/>
  <c r="K16" i="1"/>
  <c r="K17" i="1"/>
  <c r="K18" i="1"/>
  <c r="K20" i="1"/>
  <c r="K21" i="1"/>
  <c r="K22" i="1"/>
  <c r="K23" i="1"/>
  <c r="K24" i="1"/>
  <c r="K25" i="1"/>
  <c r="K26" i="1"/>
  <c r="K27" i="1"/>
  <c r="K28" i="1"/>
  <c r="K29" i="1"/>
  <c r="K30" i="1"/>
  <c r="K31" i="1"/>
  <c r="K33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4" i="1"/>
  <c r="K55" i="1"/>
  <c r="K56" i="1"/>
  <c r="K57" i="1"/>
  <c r="K58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8" i="1"/>
  <c r="K79" i="1"/>
  <c r="K80" i="1"/>
  <c r="K81" i="1"/>
  <c r="K82" i="1"/>
  <c r="K83" i="1"/>
  <c r="K84" i="1"/>
  <c r="K85" i="1"/>
  <c r="K88" i="1"/>
  <c r="K89" i="1"/>
  <c r="K90" i="1"/>
  <c r="K91" i="1"/>
  <c r="K92" i="1"/>
  <c r="K93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31" i="1"/>
  <c r="K132" i="1"/>
  <c r="K133" i="1"/>
  <c r="K134" i="1"/>
  <c r="K135" i="1"/>
  <c r="K138" i="1"/>
  <c r="K140" i="1"/>
  <c r="K141" i="1"/>
  <c r="K142" i="1"/>
  <c r="K143" i="1"/>
  <c r="K144" i="1"/>
  <c r="K152" i="1"/>
  <c r="K153" i="1"/>
  <c r="K154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H154" i="1" l="1"/>
  <c r="H155" i="1"/>
  <c r="H156" i="1"/>
  <c r="H157" i="1"/>
  <c r="H158" i="1"/>
  <c r="H160" i="1"/>
  <c r="H161" i="1"/>
  <c r="H162" i="1"/>
  <c r="H163" i="1"/>
  <c r="H165" i="1"/>
  <c r="H166" i="1"/>
  <c r="H167" i="1"/>
  <c r="I136" i="1"/>
  <c r="J129" i="1"/>
  <c r="J130" i="1"/>
  <c r="I130" i="1"/>
  <c r="L130" i="1" s="1"/>
  <c r="K130" i="1" s="1"/>
  <c r="J112" i="1"/>
  <c r="M112" i="1" s="1"/>
  <c r="I112" i="1"/>
  <c r="I111" i="1" s="1"/>
  <c r="J95" i="1"/>
  <c r="J94" i="1" s="1"/>
  <c r="I95" i="1"/>
  <c r="L95" i="1" s="1"/>
  <c r="I87" i="1"/>
  <c r="I77" i="1"/>
  <c r="I60" i="1"/>
  <c r="J34" i="1"/>
  <c r="I53" i="1"/>
  <c r="L53" i="1" s="1"/>
  <c r="K53" i="1" s="1"/>
  <c r="J10" i="1"/>
  <c r="I10" i="1"/>
  <c r="H29" i="1"/>
  <c r="H33" i="1"/>
  <c r="H36" i="1"/>
  <c r="H39" i="1"/>
  <c r="H43" i="1"/>
  <c r="H54" i="1"/>
  <c r="H55" i="1"/>
  <c r="H61" i="1"/>
  <c r="H78" i="1"/>
  <c r="H88" i="1"/>
  <c r="H96" i="1"/>
  <c r="H100" i="1"/>
  <c r="H102" i="1"/>
  <c r="H103" i="1"/>
  <c r="H105" i="1"/>
  <c r="H106" i="1"/>
  <c r="H108" i="1"/>
  <c r="H109" i="1"/>
  <c r="H110" i="1"/>
  <c r="H113" i="1"/>
  <c r="H114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31" i="1"/>
  <c r="H138" i="1"/>
  <c r="H22" i="1"/>
  <c r="H12" i="1"/>
  <c r="H13" i="1"/>
  <c r="H14" i="1"/>
  <c r="H11" i="1"/>
  <c r="I129" i="1" l="1"/>
  <c r="L129" i="1" s="1"/>
  <c r="K129" i="1" s="1"/>
  <c r="H130" i="1"/>
  <c r="H129" i="1"/>
  <c r="I94" i="1"/>
  <c r="L94" i="1" s="1"/>
  <c r="H87" i="1"/>
  <c r="L87" i="1"/>
  <c r="K87" i="1" s="1"/>
  <c r="I86" i="1"/>
  <c r="H77" i="1"/>
  <c r="L77" i="1"/>
  <c r="I76" i="1"/>
  <c r="H60" i="1"/>
  <c r="L60" i="1"/>
  <c r="I59" i="1"/>
  <c r="H53" i="1"/>
  <c r="I35" i="1"/>
  <c r="I34" i="1"/>
  <c r="L34" i="1" s="1"/>
  <c r="M10" i="1"/>
  <c r="L10" i="1"/>
  <c r="K10" i="1" s="1"/>
  <c r="H136" i="1"/>
  <c r="L136" i="1"/>
  <c r="J111" i="1"/>
  <c r="M111" i="1" s="1"/>
  <c r="H112" i="1"/>
  <c r="H95" i="1"/>
  <c r="H10" i="1"/>
  <c r="L170" i="1"/>
  <c r="L112" i="1"/>
  <c r="K112" i="1" s="1"/>
  <c r="H111" i="1" l="1"/>
  <c r="H94" i="1"/>
  <c r="H86" i="1"/>
  <c r="L86" i="1"/>
  <c r="K86" i="1" s="1"/>
  <c r="H76" i="1"/>
  <c r="L76" i="1"/>
  <c r="H59" i="1"/>
  <c r="L59" i="1"/>
  <c r="L35" i="1"/>
  <c r="H35" i="1"/>
  <c r="H34" i="1"/>
  <c r="L9" i="1"/>
  <c r="I8" i="1"/>
  <c r="M9" i="1"/>
  <c r="J8" i="1"/>
  <c r="J151" i="1" s="1"/>
  <c r="M136" i="1"/>
  <c r="K136" i="1" s="1"/>
  <c r="M139" i="1"/>
  <c r="K139" i="1" s="1"/>
  <c r="M59" i="1"/>
  <c r="M60" i="1"/>
  <c r="K60" i="1" s="1"/>
  <c r="M34" i="1"/>
  <c r="K34" i="1" s="1"/>
  <c r="M35" i="1"/>
  <c r="K35" i="1" s="1"/>
  <c r="K59" i="1" l="1"/>
  <c r="M8" i="1"/>
  <c r="L8" i="1"/>
  <c r="H8" i="1"/>
  <c r="H151" i="1" s="1"/>
  <c r="I151" i="1"/>
  <c r="L151" i="1" s="1"/>
  <c r="K9" i="1"/>
  <c r="M137" i="1"/>
  <c r="K137" i="1" s="1"/>
  <c r="L111" i="1"/>
  <c r="K111" i="1" s="1"/>
  <c r="M94" i="1"/>
  <c r="K94" i="1" s="1"/>
  <c r="M95" i="1"/>
  <c r="K95" i="1" s="1"/>
  <c r="M76" i="1"/>
  <c r="K76" i="1" s="1"/>
  <c r="M77" i="1"/>
  <c r="K77" i="1" s="1"/>
  <c r="K8" i="1" l="1"/>
  <c r="M170" i="1"/>
  <c r="K170" i="1" s="1"/>
  <c r="M151" i="1"/>
  <c r="K151" i="1" s="1"/>
</calcChain>
</file>

<file path=xl/sharedStrings.xml><?xml version="1.0" encoding="utf-8"?>
<sst xmlns="http://schemas.openxmlformats.org/spreadsheetml/2006/main" count="540" uniqueCount="348">
  <si>
    <t>Всього_x000D_</t>
  </si>
  <si>
    <t>спеціальний фонд_x000D_</t>
  </si>
  <si>
    <t>Bсього_x000D_</t>
  </si>
  <si>
    <t>спеціальний   фонд_x000D_</t>
  </si>
  <si>
    <t>Всього</t>
  </si>
  <si>
    <t>Затверджено</t>
  </si>
  <si>
    <t>Проект з урахуванням запропонованих змін</t>
  </si>
  <si>
    <t>Зміни, що пропонуються</t>
  </si>
  <si>
    <t>загальний
фонд</t>
  </si>
  <si>
    <t>загальний
фонд_x000D_</t>
  </si>
  <si>
    <t>(грн)</t>
  </si>
  <si>
    <t>X</t>
  </si>
  <si>
    <t>Порівняльна таблиця змін до додатка 3 до рішення Чорноморської міської ради Одеського району Одеської області "Про бюджет Чорноморської міської територіальної громади на 2022 рік"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</si>
  <si>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</si>
  <si>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</si>
  <si>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</si>
  <si>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</si>
  <si>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0200000</t>
  </si>
  <si>
    <t/>
  </si>
  <si>
    <t>Виконавчий комiтет Чорноморської мiської ради Одеського району Одеської областi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</si>
  <si>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</si>
  <si>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</si>
  <si>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</si>
  <si>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</si>
  <si>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</si>
  <si>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</si>
  <si>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</si>
  <si>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</si>
  <si>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</si>
  <si>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</si>
  <si>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</si>
  <si>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</si>
  <si>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</si>
  <si>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</si>
  <si>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</si>
  <si>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</si>
  <si>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</si>
  <si>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</si>
  <si>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</si>
  <si>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</si>
  <si>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>0212100</t>
  </si>
  <si>
    <t>2100</t>
  </si>
  <si>
    <t>0722</t>
  </si>
  <si>
    <t>Стоматологічна допомога населенню</t>
  </si>
  <si>
    <t>0212152</t>
  </si>
  <si>
    <t>2152</t>
  </si>
  <si>
    <t>0763</t>
  </si>
  <si>
    <t>Інші програми та заходи у сфері охорони здоров`я</t>
  </si>
  <si>
    <t>0213112</t>
  </si>
  <si>
    <t>3112</t>
  </si>
  <si>
    <t>1040</t>
  </si>
  <si>
    <t>Заходи державної політики з питань дітей та їх соціального захисту</t>
  </si>
  <si>
    <t>0213242</t>
  </si>
  <si>
    <t>3242</t>
  </si>
  <si>
    <t>1090</t>
  </si>
  <si>
    <t>Інші заходи у сфері соціального захисту і соціального забезпечення</t>
  </si>
  <si>
    <t>0216030</t>
  </si>
  <si>
    <t>6030</t>
  </si>
  <si>
    <t>0620</t>
  </si>
  <si>
    <t>Організація благоустрою населених пунктів</t>
  </si>
  <si>
    <t>0217640</t>
  </si>
  <si>
    <t>7640</t>
  </si>
  <si>
    <t>0470</t>
  </si>
  <si>
    <t>Заходи з енергозбереження</t>
  </si>
  <si>
    <t>0217680</t>
  </si>
  <si>
    <t>7680</t>
  </si>
  <si>
    <t>0490</t>
  </si>
  <si>
    <t>Членські внески до асоціацій органів місцевого самоврядування</t>
  </si>
  <si>
    <t>0218210</t>
  </si>
  <si>
    <t>8210</t>
  </si>
  <si>
    <t>0380</t>
  </si>
  <si>
    <t>Муніципальні формування з охорони громадського порядку</t>
  </si>
  <si>
    <t>0218230</t>
  </si>
  <si>
    <t>8230</t>
  </si>
  <si>
    <t>Інші заходи громадського порядку та безпеки</t>
  </si>
  <si>
    <t>0218340</t>
  </si>
  <si>
    <t>8340</t>
  </si>
  <si>
    <t>0540</t>
  </si>
  <si>
    <t>Природоохоронні заходи за рахунок цільових фондів</t>
  </si>
  <si>
    <t>0600000</t>
  </si>
  <si>
    <t>Вiддiл освiти Чорноморської мiської ради Одеського району Одеської областi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</si>
  <si>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</si>
  <si>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</si>
  <si>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</si>
  <si>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</si>
  <si>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</si>
  <si>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</si>
  <si>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</si>
  <si>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</si>
  <si>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</si>
  <si>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</si>
  <si>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</si>
  <si>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</si>
  <si>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</si>
  <si>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0611022</t>
  </si>
  <si>
    <t>1022</t>
  </si>
  <si>
    <t>0922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</si>
  <si>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</t>
  </si>
  <si>
    <t>0611031</t>
  </si>
  <si>
    <t>1031</t>
  </si>
  <si>
    <t>0611032</t>
  </si>
  <si>
    <t>1032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</si>
  <si>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</si>
  <si>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</si>
  <si>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</si>
  <si>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</si>
  <si>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</si>
  <si>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</si>
  <si>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0950</t>
  </si>
  <si>
    <t>Підвищення кваліфікації, перепідготовка кадрів закладами післядипломної освіти</t>
  </si>
  <si>
    <t>0611130</t>
  </si>
  <si>
    <t>1130</t>
  </si>
  <si>
    <t>0990</t>
  </si>
  <si>
    <t>Методичне забезпечення діяльності закладів освіти</t>
  </si>
  <si>
    <t>0611141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</si>
  <si>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</si>
  <si>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</si>
  <si>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</si>
  <si>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</si>
  <si>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</si>
  <si>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</si>
  <si>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</si>
  <si>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</si>
  <si>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</si>
  <si>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</si>
  <si>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</si>
  <si>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</si>
  <si>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</si>
  <si>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</si>
  <si>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0613242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</si>
  <si>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</si>
  <si>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</si>
  <si>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</si>
  <si>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</si>
  <si>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</si>
  <si>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</si>
  <si>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</si>
  <si>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</si>
  <si>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0810180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</si>
  <si>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</si>
  <si>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</si>
  <si>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</si>
  <si>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</si>
  <si>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</si>
  <si>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</si>
  <si>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</si>
  <si>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</si>
  <si>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</si>
  <si>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</si>
  <si>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</si>
  <si>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3090</t>
  </si>
  <si>
    <t>Видатки на поховання учасників бойових дій та осіб з інвалідністю внаслідок війни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</si>
  <si>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</si>
  <si>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</si>
  <si>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</si>
  <si>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</si>
  <si>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0813121</t>
  </si>
  <si>
    <t>3121</t>
  </si>
  <si>
    <t>Утримання та забезпечення діяльності центрів соціальних служб</t>
  </si>
  <si>
    <t>0813123</t>
  </si>
  <si>
    <t>3123</t>
  </si>
  <si>
    <t>Заходи державної політики з питань сім`ї</t>
  </si>
  <si>
    <t>0813140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</si>
  <si>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</si>
  <si>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</si>
  <si>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</si>
  <si>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</si>
  <si>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</si>
  <si>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</si>
  <si>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</si>
  <si>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</si>
  <si>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</si>
  <si>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</si>
  <si>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0813192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</si>
  <si>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</si>
  <si>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</si>
  <si>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0813242</t>
  </si>
  <si>
    <t>1000000</t>
  </si>
  <si>
    <t>Вiддiл культури Чорноморської мiської ради Одеського району Одеської областi</t>
  </si>
  <si>
    <t>1010000</t>
  </si>
  <si>
    <t>1010160</t>
  </si>
  <si>
    <t>1010180</t>
  </si>
  <si>
    <t>1011080</t>
  </si>
  <si>
    <t>1080</t>
  </si>
  <si>
    <t>Надання спеціалізованої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</si>
  <si>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</si>
  <si>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</si>
  <si>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</si>
  <si>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</si>
  <si>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</si>
  <si>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</si>
  <si>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</si>
  <si>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</si>
  <si>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</si>
  <si>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</si>
  <si>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</si>
  <si>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</si>
  <si>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</si>
  <si>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</si>
  <si>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</si>
  <si>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</si>
  <si>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</si>
  <si>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</si>
  <si>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1100000</t>
  </si>
  <si>
    <t>1110000</t>
  </si>
  <si>
    <t>1110160</t>
  </si>
  <si>
    <t>1110180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</si>
  <si>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</si>
  <si>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</si>
  <si>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</si>
  <si>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</si>
  <si>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</si>
  <si>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</si>
  <si>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1115012</t>
  </si>
  <si>
    <t>5012</t>
  </si>
  <si>
    <t>Проведення навчально-тренувальних зборів і змагань з неолімпійських видів спорту</t>
  </si>
  <si>
    <t>1115061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</si>
  <si>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</si>
  <si>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</si>
  <si>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1200000</t>
  </si>
  <si>
    <t>Вiддiл комунального господарства та благоустрою Чорноморської мiської ради Одеського району Одеської областi</t>
  </si>
  <si>
    <t>1210000</t>
  </si>
  <si>
    <t>1210160</t>
  </si>
  <si>
    <t>1210170</t>
  </si>
  <si>
    <t>1210180</t>
  </si>
  <si>
    <t>1213210</t>
  </si>
  <si>
    <t>3210</t>
  </si>
  <si>
    <t>1050</t>
  </si>
  <si>
    <t>Організація та проведення громадських робіт</t>
  </si>
  <si>
    <t>1216012</t>
  </si>
  <si>
    <t>6012</t>
  </si>
  <si>
    <t>Забезпечення діяльності з виробництва, транспортування, постачання теплової енергії</t>
  </si>
  <si>
    <t>1216015</t>
  </si>
  <si>
    <t>6015</t>
  </si>
  <si>
    <t>Забезпечення надійної та безперебійної експлуатації ліфтів</t>
  </si>
  <si>
    <t>1216017</t>
  </si>
  <si>
    <t>6017</t>
  </si>
  <si>
    <t>Інша діяльність, пов`язана з експлуатацією об`єктів житлово-комунального господарства</t>
  </si>
  <si>
    <t>1216030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</si>
  <si>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</si>
  <si>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</si>
  <si>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</si>
  <si>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</si>
  <si>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1218340</t>
  </si>
  <si>
    <t>1500000</t>
  </si>
  <si>
    <t>Управлiння капiтального будiвництва Чорноморської мiської ради Одеського району Одеської областi</t>
  </si>
  <si>
    <t>1510000</t>
  </si>
  <si>
    <t>1510160</t>
  </si>
  <si>
    <t>1510180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</si>
  <si>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</si>
  <si>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</si>
  <si>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</si>
  <si>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</si>
  <si>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3110180</t>
  </si>
  <si>
    <t>3116017</t>
  </si>
  <si>
    <t>3117130</t>
  </si>
  <si>
    <t>7130</t>
  </si>
  <si>
    <t>0421</t>
  </si>
  <si>
    <t>Здійснення заходів із землеустрою</t>
  </si>
  <si>
    <t>3117693</t>
  </si>
  <si>
    <t>7693</t>
  </si>
  <si>
    <t>Інші заходи, пов`язані з економічною діяльністю</t>
  </si>
  <si>
    <t>3700000</t>
  </si>
  <si>
    <t>Фiнансове управлiння Чорноморської мiської ради Одеського району Одеської областi</t>
  </si>
  <si>
    <t>3710000</t>
  </si>
  <si>
    <t>3710160</t>
  </si>
  <si>
    <t>3710180</t>
  </si>
  <si>
    <t>в т.ч.</t>
  </si>
  <si>
    <t>оплата послуг (крім комунальних)</t>
  </si>
  <si>
    <t>нерозподілені видатки</t>
  </si>
  <si>
    <t>3718710</t>
  </si>
  <si>
    <t>8710</t>
  </si>
  <si>
    <t>Резервний фонд місцевого бюджету</t>
  </si>
  <si>
    <t>3719110</t>
  </si>
  <si>
    <t>9110</t>
  </si>
  <si>
    <t>Реверсна дотація</t>
  </si>
  <si>
    <t>УСЬОГО</t>
  </si>
  <si>
    <t>0218220</t>
  </si>
  <si>
    <t>Заходи та роботи з мобілізаційної підготовки місцевого значення</t>
  </si>
  <si>
    <t>0611061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</si>
  <si>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</si>
  <si>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</si>
  <si>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</si>
  <si>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</t>
  </si>
  <si>
    <t>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</t>
  </si>
  <si>
    <t>Вiддiл молодi та спорту Чорноморської мiської ради Одеського району Одеської областi</t>
  </si>
  <si>
    <t>Експлуатація та технічне обслуговування житлового фонду</t>
  </si>
  <si>
    <t>Забезпечення діяльності водопровідно-каналізаційного господарства</t>
  </si>
  <si>
    <t>Реалізація інших заходів щодо соціально-економічного розвитку територій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</si>
  <si>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</t>
  </si>
  <si>
    <t>1510150</t>
  </si>
  <si>
    <t>0443</t>
  </si>
  <si>
    <t>Будівництво 1 об'єктів житлово-комунального господарства</t>
  </si>
  <si>
    <t>Будівництво 1 освітніх установ та закладів</t>
  </si>
  <si>
    <t>Будівництво 1 інших об'єктів комунальної власності</t>
  </si>
  <si>
    <t>Розвиток мережі центрів надання адміністративних послуг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</si>
  <si>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</si>
  <si>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</si>
  <si>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</si>
  <si>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</si>
  <si>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</si>
  <si>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</si>
  <si>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</si>
  <si>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</si>
  <si>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</si>
  <si>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</si>
  <si>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</si>
  <si>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</si>
  <si>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</si>
  <si>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</si>
  <si>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</si>
  <si>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7100</t>
  </si>
  <si>
    <t>Сільське, лісове, рибне господарство та мисливство</t>
  </si>
  <si>
    <t>7300</t>
  </si>
  <si>
    <t>Будівництво та регіональний розвиток</t>
  </si>
  <si>
    <t>7400</t>
  </si>
  <si>
    <t>Транспорт та транспортна інфраструктура, дорожнє господарство</t>
  </si>
  <si>
    <t>7600</t>
  </si>
  <si>
    <t>Інші програми та заходи, пов'язані з економічною діяльністю</t>
  </si>
  <si>
    <t>8200</t>
  </si>
  <si>
    <t>Громадський порядок та безпека</t>
  </si>
  <si>
    <t>8700</t>
  </si>
  <si>
    <t>Резервний фонд  місцевого бюджету</t>
  </si>
  <si>
    <t>9100</t>
  </si>
  <si>
    <t>Дотації з місцевого бюджету іншим бюджетам</t>
  </si>
  <si>
    <t>РАЗОМ</t>
  </si>
  <si>
    <t>0212111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</si>
  <si>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</si>
  <si>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</si>
  <si>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0611171</t>
  </si>
  <si>
    <t>1171</t>
  </si>
  <si>
    <t>Співфінансування заходів, що реалізуються за рахунок субвенції з державного бюджету місцевим бюджетам на реалізацію програми "Спроможна школа для кращих результатів"</t>
  </si>
  <si>
    <t>Субвенція з місцевого бюджету державному бюджету на виконання програм соціально-економічного розвитку регіонів</t>
  </si>
  <si>
    <t>в т.ч. за програмами:</t>
  </si>
  <si>
    <t xml:space="preserve">Міська цільова соціальна програма розвитку цивільного захисту Чорноморської міської територіальної громади на 2021-2025 роки </t>
  </si>
  <si>
    <t>9800</t>
  </si>
  <si>
    <t>0611154</t>
  </si>
  <si>
    <t>1154</t>
  </si>
  <si>
    <t>Забезпечення діяльності інклюзивно-ресурсних центрів за рахунок залишку коштів за освітньою субвенцією (крім залишку коштів, що мають цільове призначення, виділених відповідно до рішень Кабінету Міністрів України у попередньому бюджетному періоді)</t>
  </si>
  <si>
    <t>Інші субвенції з місцевого бюджету</t>
  </si>
  <si>
    <t xml:space="preserve">Міська цільова програма
підтримки здобуття професійної (професійно-технічної), фахової передвищої  освіти на умовах регіонального замовлення у відповідних закладах освіти, що розташовані та діють на території Чорноморської міської територіальної громади на 2022 рік       
</t>
  </si>
  <si>
    <t>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</si>
  <si>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</si>
  <si>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Начальник фінансового управління</t>
  </si>
  <si>
    <t>Ольга ЯКОВЕНКО</t>
  </si>
  <si>
    <t>Заходи та роботи з територіальної оборони</t>
  </si>
  <si>
    <t>0218240</t>
  </si>
  <si>
    <t>8240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</si>
</sst>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\ _₽"/>
  </numFmts>
  <fonts count="19" x14ac:knownFonts="1">
    <font>
      <sz val="10"/>
      <color indexed="8"/>
      <name val="ARIAL"/>
      <charset val="1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/>
    </xf>
    <xf numFmtId="0" fontId="11" fillId="0" borderId="0"/>
  </cellStyleXfs>
  <cellXfs count="88">
    <xf numFmtId="0" fontId="0" fillId="0" borderId="0" xfId="0">
      <alignment vertical="top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" fontId="7" fillId="0" borderId="1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left" vertical="center"/>
    </xf>
    <xf numFmtId="0" fontId="6" fillId="2" borderId="0" xfId="0" applyFont="1" applyFill="1" applyAlignment="1"/>
    <xf numFmtId="49" fontId="12" fillId="2" borderId="1" xfId="0" applyNumberFormat="1" applyFont="1" applyFill="1" applyBorder="1" applyAlignment="1"/>
    <xf numFmtId="49" fontId="12" fillId="2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/>
    <xf numFmtId="0" fontId="5" fillId="2" borderId="1" xfId="0" applyFont="1" applyFill="1" applyBorder="1" applyAlignment="1">
      <alignment wrapText="1"/>
    </xf>
    <xf numFmtId="0" fontId="13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5" fillId="2" borderId="5" xfId="0" quotePrefix="1" applyFont="1" applyFill="1" applyBorder="1" applyAlignment="1">
      <alignment vertical="center" wrapText="1"/>
    </xf>
    <xf numFmtId="0" fontId="6" fillId="2" borderId="5" xfId="0" quotePrefix="1" applyFont="1" applyFill="1" applyBorder="1" applyAlignment="1">
      <alignment vertical="center" wrapText="1"/>
    </xf>
    <xf numFmtId="0" fontId="9" fillId="2" borderId="5" xfId="0" quotePrefix="1" applyFont="1" applyFill="1" applyBorder="1" applyAlignment="1">
      <alignment vertical="center" wrapText="1"/>
    </xf>
    <xf numFmtId="0" fontId="10" fillId="2" borderId="5" xfId="1" applyFont="1" applyFill="1" applyBorder="1" applyAlignment="1">
      <alignment horizontal="left" wrapText="1"/>
    </xf>
    <xf numFmtId="0" fontId="5" fillId="2" borderId="5" xfId="0" applyFont="1" applyFill="1" applyBorder="1" applyAlignment="1">
      <alignment vertical="center" wrapText="1"/>
    </xf>
    <xf numFmtId="164" fontId="10" fillId="2" borderId="5" xfId="1" applyNumberFormat="1" applyFont="1" applyFill="1" applyBorder="1" applyAlignment="1">
      <alignment wrapText="1"/>
    </xf>
    <xf numFmtId="0" fontId="10" fillId="2" borderId="5" xfId="0" applyFont="1" applyFill="1" applyBorder="1" applyAlignment="1">
      <alignment wrapText="1"/>
    </xf>
    <xf numFmtId="0" fontId="5" fillId="2" borderId="5" xfId="0" applyFont="1" applyFill="1" applyBorder="1" applyAlignment="1">
      <alignment wrapText="1"/>
    </xf>
    <xf numFmtId="3" fontId="16" fillId="0" borderId="1" xfId="0" applyNumberFormat="1" applyFont="1" applyBorder="1" applyAlignment="1">
      <alignment vertical="center"/>
    </xf>
    <xf numFmtId="4" fontId="16" fillId="0" borderId="1" xfId="0" applyNumberFormat="1" applyFont="1" applyBorder="1" applyAlignment="1">
      <alignment vertical="center"/>
    </xf>
    <xf numFmtId="4" fontId="5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/>
    </xf>
    <xf numFmtId="4" fontId="6" fillId="0" borderId="1" xfId="0" applyNumberFormat="1" applyFont="1" applyFill="1" applyBorder="1" applyAlignment="1">
      <alignment horizontal="right" vertical="center"/>
    </xf>
    <xf numFmtId="4" fontId="6" fillId="0" borderId="1" xfId="0" applyNumberFormat="1" applyFont="1" applyFill="1" applyBorder="1" applyAlignment="1">
      <alignment horizontal="right" vertical="center" wrapText="1"/>
    </xf>
    <xf numFmtId="4" fontId="16" fillId="0" borderId="1" xfId="0" applyNumberFormat="1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/>
    </xf>
    <xf numFmtId="4" fontId="7" fillId="0" borderId="1" xfId="0" applyNumberFormat="1" applyFont="1" applyBorder="1" applyAlignment="1">
      <alignment vertical="center" wrapText="1"/>
    </xf>
    <xf numFmtId="4" fontId="9" fillId="0" borderId="1" xfId="0" applyNumberFormat="1" applyFont="1" applyFill="1" applyBorder="1" applyAlignment="1">
      <alignment horizontal="right" vertical="center"/>
    </xf>
    <xf numFmtId="4" fontId="8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/>
    <xf numFmtId="4" fontId="6" fillId="0" borderId="1" xfId="0" applyNumberFormat="1" applyFont="1" applyFill="1" applyBorder="1" applyAlignment="1">
      <alignment horizontal="right"/>
    </xf>
    <xf numFmtId="0" fontId="6" fillId="2" borderId="1" xfId="0" quotePrefix="1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horizontal="right" vertical="center"/>
    </xf>
    <xf numFmtId="3" fontId="8" fillId="0" borderId="1" xfId="0" applyNumberFormat="1" applyFont="1" applyBorder="1" applyAlignment="1">
      <alignment vertical="center" wrapText="1"/>
    </xf>
    <xf numFmtId="0" fontId="17" fillId="2" borderId="1" xfId="1" applyFont="1" applyFill="1" applyBorder="1" applyAlignment="1">
      <alignment wrapText="1"/>
    </xf>
    <xf numFmtId="3" fontId="8" fillId="0" borderId="1" xfId="0" applyNumberFormat="1" applyFont="1" applyBorder="1" applyAlignment="1">
      <alignment vertical="center"/>
    </xf>
    <xf numFmtId="4" fontId="16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0" borderId="0" xfId="0" applyFont="1" applyAlignment="1"/>
    <xf numFmtId="0" fontId="17" fillId="2" borderId="1" xfId="0" quotePrefix="1" applyFont="1" applyFill="1" applyBorder="1" applyAlignment="1">
      <alignment vertical="center" wrapText="1"/>
    </xf>
    <xf numFmtId="3" fontId="5" fillId="0" borderId="1" xfId="0" applyNumberFormat="1" applyFont="1" applyFill="1" applyBorder="1" applyAlignment="1">
      <alignment horizontal="right" vertical="center"/>
    </xf>
    <xf numFmtId="3" fontId="9" fillId="0" borderId="1" xfId="0" applyNumberFormat="1" applyFont="1" applyFill="1" applyBorder="1" applyAlignment="1">
      <alignment horizontal="right" vertical="center"/>
    </xf>
    <xf numFmtId="3" fontId="7" fillId="0" borderId="1" xfId="0" applyNumberFormat="1" applyFont="1" applyBorder="1" applyAlignment="1">
      <alignment vertical="center" wrapText="1"/>
    </xf>
    <xf numFmtId="3" fontId="6" fillId="0" borderId="1" xfId="0" applyNumberFormat="1" applyFont="1" applyFill="1" applyBorder="1" applyAlignment="1">
      <alignment horizontal="right"/>
    </xf>
    <xf numFmtId="0" fontId="10" fillId="2" borderId="1" xfId="0" applyFont="1" applyFill="1" applyBorder="1" applyAlignment="1">
      <alignment wrapTex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 wrapText="1"/>
    </xf>
    <xf numFmtId="165" fontId="5" fillId="0" borderId="1" xfId="0" applyNumberFormat="1" applyFont="1" applyFill="1" applyBorder="1" applyAlignment="1">
      <alignment horizontal="right" vertical="center"/>
    </xf>
    <xf numFmtId="165" fontId="6" fillId="0" borderId="1" xfId="0" applyNumberFormat="1" applyFont="1" applyFill="1" applyBorder="1" applyAlignment="1">
      <alignment horizontal="right" vertical="center"/>
    </xf>
    <xf numFmtId="165" fontId="9" fillId="0" borderId="1" xfId="0" applyNumberFormat="1" applyFont="1" applyFill="1" applyBorder="1" applyAlignment="1">
      <alignment horizontal="right" vertical="center"/>
    </xf>
    <xf numFmtId="165" fontId="16" fillId="0" borderId="1" xfId="0" applyNumberFormat="1" applyFont="1" applyBorder="1" applyAlignment="1">
      <alignment vertical="center"/>
    </xf>
    <xf numFmtId="165" fontId="16" fillId="0" borderId="1" xfId="0" applyNumberFormat="1" applyFont="1" applyBorder="1" applyAlignment="1">
      <alignment horizontal="right" vertical="center" wrapText="1"/>
    </xf>
    <xf numFmtId="165" fontId="8" fillId="0" borderId="1" xfId="0" applyNumberFormat="1" applyFont="1" applyBorder="1" applyAlignment="1">
      <alignment horizontal="right" vertical="center"/>
    </xf>
    <xf numFmtId="165" fontId="16" fillId="0" borderId="1" xfId="0" applyNumberFormat="1" applyFont="1" applyBorder="1" applyAlignment="1">
      <alignment vertical="center" wrapText="1"/>
    </xf>
    <xf numFmtId="165" fontId="8" fillId="0" borderId="1" xfId="0" applyNumberFormat="1" applyFont="1" applyBorder="1" applyAlignment="1">
      <alignment vertical="center" wrapText="1"/>
    </xf>
    <xf numFmtId="165" fontId="8" fillId="0" borderId="1" xfId="0" applyNumberFormat="1" applyFont="1" applyBorder="1" applyAlignment="1">
      <alignment horizontal="right" vertical="center" wrapText="1"/>
    </xf>
    <xf numFmtId="165" fontId="16" fillId="0" borderId="1" xfId="0" applyNumberFormat="1" applyFont="1" applyBorder="1" applyAlignment="1">
      <alignment horizontal="right" vertical="center"/>
    </xf>
    <xf numFmtId="165" fontId="8" fillId="0" borderId="1" xfId="0" applyNumberFormat="1" applyFont="1" applyBorder="1" applyAlignment="1">
      <alignment vertical="center"/>
    </xf>
    <xf numFmtId="165" fontId="7" fillId="0" borderId="1" xfId="0" applyNumberFormat="1" applyFont="1" applyBorder="1" applyAlignment="1">
      <alignment vertical="center" wrapText="1"/>
    </xf>
    <xf numFmtId="165" fontId="7" fillId="0" borderId="1" xfId="0" applyNumberFormat="1" applyFont="1" applyBorder="1" applyAlignment="1">
      <alignment horizontal="right" vertical="center" wrapText="1"/>
    </xf>
    <xf numFmtId="165" fontId="7" fillId="0" borderId="1" xfId="0" applyNumberFormat="1" applyFont="1" applyBorder="1" applyAlignment="1">
      <alignment vertical="center"/>
    </xf>
    <xf numFmtId="165" fontId="8" fillId="0" borderId="1" xfId="0" applyNumberFormat="1" applyFont="1" applyBorder="1" applyAlignment="1">
      <alignment horizontal="right" wrapText="1"/>
    </xf>
    <xf numFmtId="0" fontId="1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д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6"/>
  <sheetViews>
    <sheetView showZeros="0" tabSelected="1" showOutlineSymbols="0" zoomScale="76" zoomScaleNormal="76" workbookViewId="0">
      <pane ySplit="7" topLeftCell="A164" activePane="bottomLeft" state="frozen"/>
      <selection pane="bottomLeft" activeCell="D31" sqref="D31"/>
    </sheetView>
  </sheetViews>
  <sheetFormatPr defaultColWidth="6.88671875" defaultRowHeight="13.2" x14ac:dyDescent="0.25"/>
  <cols>
    <col min="1" max="1" width="10.33203125" style="1" customWidth="1"/>
    <col min="2" max="2" width="10.44140625" style="1" customWidth="1"/>
    <col min="3" max="3" width="13.88671875" style="2" customWidth="1"/>
    <col min="4" max="4" width="47.6640625" style="3" customWidth="1"/>
    <col min="5" max="5" width="19.109375" style="1" customWidth="1"/>
    <col min="6" max="6" width="17.5546875" style="1" customWidth="1"/>
    <col min="7" max="7" width="17.44140625" style="1" customWidth="1"/>
    <col min="8" max="10" width="15.6640625" style="1" customWidth="1"/>
    <col min="11" max="11" width="18" style="1" customWidth="1"/>
    <col min="12" max="12" width="15.6640625" style="1" customWidth="1"/>
    <col min="13" max="13" width="15.109375" style="1" customWidth="1"/>
    <col min="14" max="16384" width="6.88671875" style="1"/>
  </cols>
  <sheetData>
    <row r="1" spans="1:13" ht="36.6" customHeight="1" x14ac:dyDescent="0.25">
      <c r="A1" s="83" t="s">
        <v>12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</row>
    <row r="2" spans="1:13" x14ac:dyDescent="0.25">
      <c r="M2" s="2" t="s">
        <v>10</v>
      </c>
    </row>
    <row r="3" spans="1:13" s="7" customFormat="1" ht="33" customHeight="1" x14ac:dyDescent="0.25">
      <c r="A3" s="81" t="s">
        <v>13</v>
      </c>
      <c r="B3" s="81" t="s">
        <v>14</v>
      </c>
      <c r="C3" s="81" t="s">
        <v>15</v>
      </c>
      <c r="D3" s="81" t="s">
        <v>16</v>
      </c>
      <c r="E3" s="82" t="s">
        <v>5</v>
      </c>
      <c r="F3" s="82"/>
      <c r="G3" s="82"/>
      <c r="H3" s="82" t="s">
        <v>7</v>
      </c>
      <c r="I3" s="82"/>
      <c r="J3" s="82"/>
      <c r="K3" s="84" t="s">
        <v>6</v>
      </c>
      <c r="L3" s="84"/>
      <c r="M3" s="84"/>
    </row>
    <row r="4" spans="1:13" s="7" customFormat="1" ht="33" customHeight="1" x14ac:dyDescent="0.25">
      <c r="A4" s="81"/>
      <c r="B4" s="81"/>
      <c r="C4" s="81"/>
      <c r="D4" s="81"/>
      <c r="E4" s="85" t="s">
        <v>0</v>
      </c>
      <c r="F4" s="85" t="s">
        <v>9</v>
      </c>
      <c r="G4" s="85" t="s">
        <v>1</v>
      </c>
      <c r="H4" s="85" t="s">
        <v>4</v>
      </c>
      <c r="I4" s="85" t="s">
        <v>9</v>
      </c>
      <c r="J4" s="85" t="s">
        <v>3</v>
      </c>
      <c r="K4" s="85" t="s">
        <v>2</v>
      </c>
      <c r="L4" s="85" t="s">
        <v>8</v>
      </c>
      <c r="M4" s="85" t="s">
        <v>3</v>
      </c>
    </row>
    <row r="5" spans="1:13" s="7" customFormat="1" ht="33" customHeight="1" x14ac:dyDescent="0.25">
      <c r="A5" s="81"/>
      <c r="B5" s="81"/>
      <c r="C5" s="81"/>
      <c r="D5" s="81"/>
      <c r="E5" s="86"/>
      <c r="F5" s="86"/>
      <c r="G5" s="86"/>
      <c r="H5" s="86"/>
      <c r="I5" s="86"/>
      <c r="J5" s="86"/>
      <c r="K5" s="86"/>
      <c r="L5" s="86"/>
      <c r="M5" s="86"/>
    </row>
    <row r="6" spans="1:13" s="8" customFormat="1" ht="41.25" customHeight="1" x14ac:dyDescent="0.25">
      <c r="A6" s="81"/>
      <c r="B6" s="81"/>
      <c r="C6" s="81"/>
      <c r="D6" s="81"/>
      <c r="E6" s="87"/>
      <c r="F6" s="87"/>
      <c r="G6" s="87"/>
      <c r="H6" s="87"/>
      <c r="I6" s="87"/>
      <c r="J6" s="87"/>
      <c r="K6" s="87"/>
      <c r="L6" s="87"/>
      <c r="M6" s="87"/>
    </row>
    <row r="7" spans="1:13" s="3" customFormat="1" x14ac:dyDescent="0.25">
      <c r="A7" s="24">
        <v>1</v>
      </c>
      <c r="B7" s="24">
        <v>2</v>
      </c>
      <c r="C7" s="24">
        <v>3</v>
      </c>
      <c r="D7" s="24">
        <v>4</v>
      </c>
      <c r="E7" s="25">
        <v>3</v>
      </c>
      <c r="F7" s="25">
        <v>4</v>
      </c>
      <c r="G7" s="25">
        <v>5</v>
      </c>
      <c r="H7" s="25">
        <v>6</v>
      </c>
      <c r="I7" s="25">
        <v>7</v>
      </c>
      <c r="J7" s="25">
        <v>8</v>
      </c>
      <c r="K7" s="25">
        <v>9</v>
      </c>
      <c r="L7" s="25">
        <v>10</v>
      </c>
      <c r="M7" s="25">
        <v>11</v>
      </c>
    </row>
    <row r="8" spans="1:13" s="4" customFormat="1" ht="31.2" x14ac:dyDescent="0.25">
      <c r="A8" s="9" t="s">
        <v>17</v>
      </c>
      <c r="B8" s="9" t="s">
        <v>18</v>
      </c>
      <c r="C8" s="9" t="s">
        <v>18</v>
      </c>
      <c r="D8" s="26" t="s">
        <v>19</v>
      </c>
      <c r="E8" s="66">
        <v>122209659.48</v>
      </c>
      <c r="F8" s="66">
        <v>121231500</v>
      </c>
      <c r="G8" s="66">
        <v>978159.48</v>
      </c>
      <c r="H8" s="36">
        <f>SUM(I8+J8)</f>
        <v>4049000</v>
      </c>
      <c r="I8" s="36">
        <f>SUM(I9)</f>
        <v>3549000</v>
      </c>
      <c r="J8" s="37">
        <f>SUM(J9)</f>
        <v>500000</v>
      </c>
      <c r="K8" s="37">
        <f>L8+M8</f>
        <v>126258659.48</v>
      </c>
      <c r="L8" s="37">
        <f>F8+I8</f>
        <v>124780500</v>
      </c>
      <c r="M8" s="37">
        <f>G8+J8</f>
        <v>1478159.48</v>
      </c>
    </row>
    <row r="9" spans="1:13" s="5" customFormat="1" ht="31.2" x14ac:dyDescent="0.25">
      <c r="A9" s="9" t="s">
        <v>20</v>
      </c>
      <c r="B9" s="9" t="s">
        <v>18</v>
      </c>
      <c r="C9" s="9" t="s">
        <v>18</v>
      </c>
      <c r="D9" s="26" t="s">
        <v>19</v>
      </c>
      <c r="E9" s="66">
        <v>122209659.48</v>
      </c>
      <c r="F9" s="66">
        <v>121231500</v>
      </c>
      <c r="G9" s="66">
        <v>978159.48</v>
      </c>
      <c r="H9" s="36">
        <f>SUM(I9+J9)</f>
        <v>4049000</v>
      </c>
      <c r="I9" s="36">
        <f>I10+I15+I16+I17+I18+I19+I20+I21+I22+I23+I27+I28+I29+I30+I31+I32+I33</f>
        <v>3549000</v>
      </c>
      <c r="J9" s="36">
        <f>J10+J15+J16+J17+J18+J19+J20+J21+J22+J23+J27+J28+J29+J30+J31+J32+J33</f>
        <v>500000</v>
      </c>
      <c r="K9" s="37">
        <f t="shared" ref="K9:K76" si="0">L9+M9</f>
        <v>126258659.48</v>
      </c>
      <c r="L9" s="37">
        <f t="shared" ref="L9:L76" si="1">F9+I9</f>
        <v>124780500</v>
      </c>
      <c r="M9" s="37">
        <f t="shared" ref="M9:M76" si="2">G9+J9</f>
        <v>1478159.48</v>
      </c>
    </row>
    <row r="10" spans="1:13" s="5" customFormat="1" ht="78" x14ac:dyDescent="0.25">
      <c r="A10" s="10" t="s">
        <v>21</v>
      </c>
      <c r="B10" s="10" t="s">
        <v>22</v>
      </c>
      <c r="C10" s="10" t="s">
        <v>23</v>
      </c>
      <c r="D10" s="27" t="s">
        <v>24</v>
      </c>
      <c r="E10" s="67">
        <v>54537059.479999997</v>
      </c>
      <c r="F10" s="67">
        <v>54354400</v>
      </c>
      <c r="G10" s="67">
        <v>182659.48</v>
      </c>
      <c r="H10" s="38">
        <f>SUM(I10+J10)</f>
        <v>0</v>
      </c>
      <c r="I10" s="39">
        <f>SUM(I11:I14)</f>
        <v>0</v>
      </c>
      <c r="J10" s="38">
        <f>SUM(J11:J14)</f>
        <v>0</v>
      </c>
      <c r="K10" s="38">
        <f t="shared" si="0"/>
        <v>54537059.479999997</v>
      </c>
      <c r="L10" s="38">
        <f t="shared" si="1"/>
        <v>54354400</v>
      </c>
      <c r="M10" s="38">
        <f t="shared" si="2"/>
        <v>182659.48</v>
      </c>
    </row>
    <row r="11" spans="1:13" s="4" customFormat="1" ht="30" customHeight="1" x14ac:dyDescent="0.25">
      <c r="A11" s="11"/>
      <c r="B11" s="11"/>
      <c r="C11" s="11"/>
      <c r="D11" s="28" t="s">
        <v>19</v>
      </c>
      <c r="E11" s="68">
        <v>48636457.479999997</v>
      </c>
      <c r="F11" s="69">
        <v>48453800</v>
      </c>
      <c r="G11" s="69">
        <v>182657.48</v>
      </c>
      <c r="H11" s="44">
        <f>SUM(I11+J11)</f>
        <v>0</v>
      </c>
      <c r="I11" s="40"/>
      <c r="J11" s="35"/>
      <c r="K11" s="44">
        <f t="shared" si="0"/>
        <v>48636457.479999997</v>
      </c>
      <c r="L11" s="44">
        <f t="shared" si="1"/>
        <v>48453800</v>
      </c>
      <c r="M11" s="44">
        <f t="shared" si="2"/>
        <v>182657.48</v>
      </c>
    </row>
    <row r="12" spans="1:13" ht="46.8" x14ac:dyDescent="0.25">
      <c r="A12" s="11"/>
      <c r="B12" s="11"/>
      <c r="C12" s="11"/>
      <c r="D12" s="28" t="s">
        <v>25</v>
      </c>
      <c r="E12" s="68">
        <v>2302501</v>
      </c>
      <c r="F12" s="70">
        <v>2302500</v>
      </c>
      <c r="G12" s="69">
        <v>1</v>
      </c>
      <c r="H12" s="44">
        <f t="shared" ref="H12:H78" si="3">SUM(I12+J12)</f>
        <v>0</v>
      </c>
      <c r="I12" s="40"/>
      <c r="J12" s="53"/>
      <c r="K12" s="44">
        <f t="shared" si="0"/>
        <v>2302501</v>
      </c>
      <c r="L12" s="44">
        <f t="shared" si="1"/>
        <v>2302500</v>
      </c>
      <c r="M12" s="44">
        <f t="shared" si="2"/>
        <v>1</v>
      </c>
    </row>
    <row r="13" spans="1:13" s="7" customFormat="1" ht="46.8" x14ac:dyDescent="0.25">
      <c r="A13" s="11"/>
      <c r="B13" s="11"/>
      <c r="C13" s="11"/>
      <c r="D13" s="28" t="s">
        <v>26</v>
      </c>
      <c r="E13" s="68">
        <v>1617900</v>
      </c>
      <c r="F13" s="70">
        <v>1617900</v>
      </c>
      <c r="G13" s="71">
        <v>0</v>
      </c>
      <c r="H13" s="44">
        <f t="shared" si="3"/>
        <v>0</v>
      </c>
      <c r="I13" s="40"/>
      <c r="J13" s="35"/>
      <c r="K13" s="44">
        <f t="shared" si="0"/>
        <v>1617900</v>
      </c>
      <c r="L13" s="44">
        <f t="shared" si="1"/>
        <v>1617900</v>
      </c>
      <c r="M13" s="44">
        <f t="shared" si="2"/>
        <v>0</v>
      </c>
    </row>
    <row r="14" spans="1:13" ht="46.8" x14ac:dyDescent="0.25">
      <c r="A14" s="11"/>
      <c r="B14" s="11"/>
      <c r="C14" s="11"/>
      <c r="D14" s="28" t="s">
        <v>27</v>
      </c>
      <c r="E14" s="68">
        <v>1980201</v>
      </c>
      <c r="F14" s="70">
        <v>1980200</v>
      </c>
      <c r="G14" s="72">
        <v>1</v>
      </c>
      <c r="H14" s="44">
        <f t="shared" si="3"/>
        <v>0</v>
      </c>
      <c r="I14" s="40"/>
      <c r="J14" s="40"/>
      <c r="K14" s="44">
        <f t="shared" si="0"/>
        <v>1980201</v>
      </c>
      <c r="L14" s="44">
        <f t="shared" si="1"/>
        <v>1980200</v>
      </c>
      <c r="M14" s="44">
        <f t="shared" si="2"/>
        <v>1</v>
      </c>
    </row>
    <row r="15" spans="1:13" ht="46.8" x14ac:dyDescent="0.25">
      <c r="A15" s="10" t="s">
        <v>28</v>
      </c>
      <c r="B15" s="10" t="s">
        <v>29</v>
      </c>
      <c r="C15" s="10" t="s">
        <v>30</v>
      </c>
      <c r="D15" s="27" t="s">
        <v>31</v>
      </c>
      <c r="E15" s="67">
        <v>50000</v>
      </c>
      <c r="F15" s="73">
        <v>50000</v>
      </c>
      <c r="G15" s="74">
        <v>0</v>
      </c>
      <c r="H15" s="38"/>
      <c r="I15" s="42"/>
      <c r="J15" s="42"/>
      <c r="K15" s="38">
        <f t="shared" si="0"/>
        <v>50000</v>
      </c>
      <c r="L15" s="38">
        <f t="shared" si="1"/>
        <v>50000</v>
      </c>
      <c r="M15" s="37">
        <f t="shared" si="2"/>
        <v>0</v>
      </c>
    </row>
    <row r="16" spans="1:13" ht="15.6" x14ac:dyDescent="0.25">
      <c r="A16" s="10" t="s">
        <v>32</v>
      </c>
      <c r="B16" s="10" t="s">
        <v>33</v>
      </c>
      <c r="C16" s="10" t="s">
        <v>34</v>
      </c>
      <c r="D16" s="27" t="s">
        <v>35</v>
      </c>
      <c r="E16" s="67">
        <v>1825300</v>
      </c>
      <c r="F16" s="73">
        <v>1825300</v>
      </c>
      <c r="G16" s="74">
        <v>0</v>
      </c>
      <c r="H16" s="38"/>
      <c r="I16" s="54"/>
      <c r="J16" s="54"/>
      <c r="K16" s="38">
        <f t="shared" si="0"/>
        <v>1825300</v>
      </c>
      <c r="L16" s="38">
        <f t="shared" si="1"/>
        <v>1825300</v>
      </c>
      <c r="M16" s="37">
        <f t="shared" si="2"/>
        <v>0</v>
      </c>
    </row>
    <row r="17" spans="1:13" ht="31.2" x14ac:dyDescent="0.25">
      <c r="A17" s="10" t="s">
        <v>36</v>
      </c>
      <c r="B17" s="10" t="s">
        <v>37</v>
      </c>
      <c r="C17" s="10" t="s">
        <v>38</v>
      </c>
      <c r="D17" s="27" t="s">
        <v>39</v>
      </c>
      <c r="E17" s="67">
        <v>24561900</v>
      </c>
      <c r="F17" s="73">
        <v>24561900</v>
      </c>
      <c r="G17" s="74">
        <v>0</v>
      </c>
      <c r="H17" s="49">
        <f>I17+J17</f>
        <v>500000</v>
      </c>
      <c r="I17" s="50">
        <v>500000</v>
      </c>
      <c r="J17" s="41"/>
      <c r="K17" s="38">
        <f t="shared" si="0"/>
        <v>25061900</v>
      </c>
      <c r="L17" s="38">
        <f t="shared" si="1"/>
        <v>25061900</v>
      </c>
      <c r="M17" s="37">
        <f t="shared" si="2"/>
        <v>0</v>
      </c>
    </row>
    <row r="18" spans="1:13" ht="15.6" x14ac:dyDescent="0.25">
      <c r="A18" s="10" t="s">
        <v>40</v>
      </c>
      <c r="B18" s="10" t="s">
        <v>41</v>
      </c>
      <c r="C18" s="10" t="s">
        <v>42</v>
      </c>
      <c r="D18" s="27" t="s">
        <v>43</v>
      </c>
      <c r="E18" s="67">
        <v>6488500</v>
      </c>
      <c r="F18" s="73">
        <v>6488500</v>
      </c>
      <c r="G18" s="71">
        <v>0</v>
      </c>
      <c r="H18" s="49">
        <f>I18+J18</f>
        <v>0</v>
      </c>
      <c r="I18" s="42"/>
      <c r="J18" s="42"/>
      <c r="K18" s="38">
        <f t="shared" si="0"/>
        <v>6488500</v>
      </c>
      <c r="L18" s="38">
        <f t="shared" si="1"/>
        <v>6488500</v>
      </c>
      <c r="M18" s="37">
        <f t="shared" si="2"/>
        <v>0</v>
      </c>
    </row>
    <row r="19" spans="1:13" ht="46.8" x14ac:dyDescent="0.25">
      <c r="A19" s="10" t="s">
        <v>326</v>
      </c>
      <c r="B19" s="17">
        <v>2111</v>
      </c>
      <c r="C19" s="10" t="s">
        <v>327</v>
      </c>
      <c r="D19" s="48" t="s">
        <v>328</v>
      </c>
      <c r="E19" s="67">
        <v>319700</v>
      </c>
      <c r="F19" s="73">
        <v>319700</v>
      </c>
      <c r="G19" s="71"/>
      <c r="H19" s="38">
        <f>I19+J19</f>
        <v>0</v>
      </c>
      <c r="I19" s="42"/>
      <c r="J19" s="42"/>
      <c r="K19" s="38">
        <f t="shared" si="0"/>
        <v>319700</v>
      </c>
      <c r="L19" s="38">
        <f t="shared" si="1"/>
        <v>319700</v>
      </c>
      <c r="M19" s="37"/>
    </row>
    <row r="20" spans="1:13" ht="31.2" x14ac:dyDescent="0.25">
      <c r="A20" s="10" t="s">
        <v>44</v>
      </c>
      <c r="B20" s="10" t="s">
        <v>45</v>
      </c>
      <c r="C20" s="10" t="s">
        <v>46</v>
      </c>
      <c r="D20" s="27" t="s">
        <v>47</v>
      </c>
      <c r="E20" s="67">
        <v>7399600</v>
      </c>
      <c r="F20" s="73">
        <v>7399600</v>
      </c>
      <c r="G20" s="71">
        <v>0</v>
      </c>
      <c r="H20" s="38">
        <f>I20+J20</f>
        <v>0</v>
      </c>
      <c r="I20" s="42"/>
      <c r="J20" s="42"/>
      <c r="K20" s="38">
        <f t="shared" si="0"/>
        <v>7399600</v>
      </c>
      <c r="L20" s="38">
        <f t="shared" si="1"/>
        <v>7399600</v>
      </c>
      <c r="M20" s="37">
        <f t="shared" si="2"/>
        <v>0</v>
      </c>
    </row>
    <row r="21" spans="1:13" ht="31.2" x14ac:dyDescent="0.25">
      <c r="A21" s="10" t="s">
        <v>48</v>
      </c>
      <c r="B21" s="10" t="s">
        <v>49</v>
      </c>
      <c r="C21" s="10" t="s">
        <v>50</v>
      </c>
      <c r="D21" s="27" t="s">
        <v>51</v>
      </c>
      <c r="E21" s="67">
        <v>96000</v>
      </c>
      <c r="F21" s="73">
        <v>96000</v>
      </c>
      <c r="G21" s="71">
        <v>0</v>
      </c>
      <c r="H21" s="38"/>
      <c r="I21" s="42"/>
      <c r="J21" s="42"/>
      <c r="K21" s="38">
        <f t="shared" si="0"/>
        <v>96000</v>
      </c>
      <c r="L21" s="38">
        <f t="shared" si="1"/>
        <v>96000</v>
      </c>
      <c r="M21" s="37">
        <f t="shared" si="2"/>
        <v>0</v>
      </c>
    </row>
    <row r="22" spans="1:13" ht="31.2" x14ac:dyDescent="0.25">
      <c r="A22" s="10" t="s">
        <v>52</v>
      </c>
      <c r="B22" s="10" t="s">
        <v>53</v>
      </c>
      <c r="C22" s="10" t="s">
        <v>54</v>
      </c>
      <c r="D22" s="27" t="s">
        <v>55</v>
      </c>
      <c r="E22" s="67">
        <v>4275100</v>
      </c>
      <c r="F22" s="73">
        <v>4275100</v>
      </c>
      <c r="G22" s="71">
        <v>0</v>
      </c>
      <c r="H22" s="38">
        <f t="shared" si="3"/>
        <v>0</v>
      </c>
      <c r="I22" s="41"/>
      <c r="J22" s="42"/>
      <c r="K22" s="38">
        <f t="shared" si="0"/>
        <v>4275100</v>
      </c>
      <c r="L22" s="38">
        <f t="shared" si="1"/>
        <v>4275100</v>
      </c>
      <c r="M22" s="37">
        <f t="shared" si="2"/>
        <v>0</v>
      </c>
    </row>
    <row r="23" spans="1:13" ht="15.6" x14ac:dyDescent="0.25">
      <c r="A23" s="10" t="s">
        <v>56</v>
      </c>
      <c r="B23" s="10" t="s">
        <v>57</v>
      </c>
      <c r="C23" s="10" t="s">
        <v>58</v>
      </c>
      <c r="D23" s="27" t="s">
        <v>59</v>
      </c>
      <c r="E23" s="67">
        <v>6245900</v>
      </c>
      <c r="F23" s="73">
        <v>6245900</v>
      </c>
      <c r="G23" s="71">
        <v>0</v>
      </c>
      <c r="H23" s="38"/>
      <c r="I23" s="42"/>
      <c r="J23" s="42"/>
      <c r="K23" s="38">
        <f t="shared" si="0"/>
        <v>6245900</v>
      </c>
      <c r="L23" s="38">
        <f t="shared" si="1"/>
        <v>6245900</v>
      </c>
      <c r="M23" s="37">
        <f t="shared" si="2"/>
        <v>0</v>
      </c>
    </row>
    <row r="24" spans="1:13" ht="46.8" x14ac:dyDescent="0.25">
      <c r="A24" s="11"/>
      <c r="B24" s="11"/>
      <c r="C24" s="11"/>
      <c r="D24" s="28" t="s">
        <v>25</v>
      </c>
      <c r="E24" s="68">
        <v>3350000</v>
      </c>
      <c r="F24" s="72">
        <v>3350000</v>
      </c>
      <c r="G24" s="75">
        <v>0</v>
      </c>
      <c r="H24" s="44"/>
      <c r="I24" s="35"/>
      <c r="J24" s="35"/>
      <c r="K24" s="44">
        <f t="shared" si="0"/>
        <v>3350000</v>
      </c>
      <c r="L24" s="44">
        <f t="shared" si="1"/>
        <v>3350000</v>
      </c>
      <c r="M24" s="37">
        <f t="shared" si="2"/>
        <v>0</v>
      </c>
    </row>
    <row r="25" spans="1:13" ht="46.8" x14ac:dyDescent="0.25">
      <c r="A25" s="11"/>
      <c r="B25" s="11"/>
      <c r="C25" s="11"/>
      <c r="D25" s="28" t="s">
        <v>26</v>
      </c>
      <c r="E25" s="68">
        <v>1195900</v>
      </c>
      <c r="F25" s="72">
        <v>1195900</v>
      </c>
      <c r="G25" s="75">
        <v>0</v>
      </c>
      <c r="H25" s="44"/>
      <c r="I25" s="35"/>
      <c r="J25" s="35"/>
      <c r="K25" s="44">
        <f t="shared" si="0"/>
        <v>1195900</v>
      </c>
      <c r="L25" s="44">
        <f t="shared" si="1"/>
        <v>1195900</v>
      </c>
      <c r="M25" s="37">
        <f t="shared" si="2"/>
        <v>0</v>
      </c>
    </row>
    <row r="26" spans="1:13" ht="46.8" x14ac:dyDescent="0.25">
      <c r="A26" s="11"/>
      <c r="B26" s="11"/>
      <c r="C26" s="11"/>
      <c r="D26" s="28" t="s">
        <v>27</v>
      </c>
      <c r="E26" s="68">
        <v>1700000</v>
      </c>
      <c r="F26" s="72">
        <v>1700000</v>
      </c>
      <c r="G26" s="75">
        <v>0</v>
      </c>
      <c r="H26" s="44"/>
      <c r="I26" s="35"/>
      <c r="J26" s="35"/>
      <c r="K26" s="44">
        <f t="shared" si="0"/>
        <v>1700000</v>
      </c>
      <c r="L26" s="44">
        <f t="shared" si="1"/>
        <v>1700000</v>
      </c>
      <c r="M26" s="37">
        <f t="shared" si="2"/>
        <v>0</v>
      </c>
    </row>
    <row r="27" spans="1:13" ht="15.6" x14ac:dyDescent="0.25">
      <c r="A27" s="10" t="s">
        <v>60</v>
      </c>
      <c r="B27" s="10" t="s">
        <v>61</v>
      </c>
      <c r="C27" s="10" t="s">
        <v>62</v>
      </c>
      <c r="D27" s="27" t="s">
        <v>63</v>
      </c>
      <c r="E27" s="67">
        <v>100000</v>
      </c>
      <c r="F27" s="73">
        <v>100000</v>
      </c>
      <c r="G27" s="71">
        <v>0</v>
      </c>
      <c r="H27" s="38"/>
      <c r="I27" s="42"/>
      <c r="J27" s="42"/>
      <c r="K27" s="38">
        <f t="shared" si="0"/>
        <v>100000</v>
      </c>
      <c r="L27" s="38">
        <f t="shared" si="1"/>
        <v>100000</v>
      </c>
      <c r="M27" s="38">
        <f t="shared" si="2"/>
        <v>0</v>
      </c>
    </row>
    <row r="28" spans="1:13" ht="31.2" x14ac:dyDescent="0.25">
      <c r="A28" s="10" t="s">
        <v>64</v>
      </c>
      <c r="B28" s="10" t="s">
        <v>65</v>
      </c>
      <c r="C28" s="10" t="s">
        <v>66</v>
      </c>
      <c r="D28" s="27" t="s">
        <v>67</v>
      </c>
      <c r="E28" s="67">
        <v>71400</v>
      </c>
      <c r="F28" s="73">
        <v>71400</v>
      </c>
      <c r="G28" s="71">
        <v>0</v>
      </c>
      <c r="H28" s="38"/>
      <c r="I28" s="42"/>
      <c r="J28" s="42"/>
      <c r="K28" s="38">
        <f t="shared" si="0"/>
        <v>71400</v>
      </c>
      <c r="L28" s="38">
        <f t="shared" si="1"/>
        <v>71400</v>
      </c>
      <c r="M28" s="38">
        <f t="shared" si="2"/>
        <v>0</v>
      </c>
    </row>
    <row r="29" spans="1:13" ht="31.2" x14ac:dyDescent="0.25">
      <c r="A29" s="10" t="s">
        <v>68</v>
      </c>
      <c r="B29" s="10" t="s">
        <v>69</v>
      </c>
      <c r="C29" s="10" t="s">
        <v>70</v>
      </c>
      <c r="D29" s="27" t="s">
        <v>71</v>
      </c>
      <c r="E29" s="67">
        <v>13808900</v>
      </c>
      <c r="F29" s="73">
        <v>13808900</v>
      </c>
      <c r="G29" s="71">
        <v>0</v>
      </c>
      <c r="H29" s="38">
        <f t="shared" si="3"/>
        <v>0</v>
      </c>
      <c r="I29" s="41"/>
      <c r="J29" s="42"/>
      <c r="K29" s="38">
        <f t="shared" si="0"/>
        <v>13808900</v>
      </c>
      <c r="L29" s="38">
        <f t="shared" si="1"/>
        <v>13808900</v>
      </c>
      <c r="M29" s="38">
        <f t="shared" si="2"/>
        <v>0</v>
      </c>
    </row>
    <row r="30" spans="1:13" ht="31.2" x14ac:dyDescent="0.25">
      <c r="A30" s="13" t="s">
        <v>277</v>
      </c>
      <c r="B30" s="13">
        <v>8220</v>
      </c>
      <c r="C30" s="13" t="s">
        <v>70</v>
      </c>
      <c r="D30" s="27" t="s">
        <v>278</v>
      </c>
      <c r="E30" s="67">
        <v>485000</v>
      </c>
      <c r="F30" s="76">
        <v>185000</v>
      </c>
      <c r="G30" s="71">
        <v>300000</v>
      </c>
      <c r="H30" s="38">
        <f t="shared" si="3"/>
        <v>0</v>
      </c>
      <c r="I30" s="41"/>
      <c r="J30" s="41"/>
      <c r="K30" s="38">
        <f t="shared" si="0"/>
        <v>485000</v>
      </c>
      <c r="L30" s="38">
        <f t="shared" si="1"/>
        <v>185000</v>
      </c>
      <c r="M30" s="38">
        <f t="shared" si="2"/>
        <v>300000</v>
      </c>
    </row>
    <row r="31" spans="1:13" ht="15.6" x14ac:dyDescent="0.25">
      <c r="A31" s="10" t="s">
        <v>72</v>
      </c>
      <c r="B31" s="10" t="s">
        <v>73</v>
      </c>
      <c r="C31" s="10" t="s">
        <v>70</v>
      </c>
      <c r="D31" s="27" t="s">
        <v>74</v>
      </c>
      <c r="E31" s="67">
        <v>1449800</v>
      </c>
      <c r="F31" s="73">
        <v>1449800</v>
      </c>
      <c r="G31" s="71">
        <v>0</v>
      </c>
      <c r="H31" s="38">
        <f t="shared" si="3"/>
        <v>2100000</v>
      </c>
      <c r="I31" s="42">
        <v>2100000</v>
      </c>
      <c r="J31" s="42"/>
      <c r="K31" s="38">
        <f t="shared" si="0"/>
        <v>3549800</v>
      </c>
      <c r="L31" s="38">
        <f t="shared" si="1"/>
        <v>3549800</v>
      </c>
      <c r="M31" s="38">
        <f t="shared" si="2"/>
        <v>0</v>
      </c>
    </row>
    <row r="32" spans="1:13" ht="15.6" x14ac:dyDescent="0.25">
      <c r="A32" s="14" t="s">
        <v>346</v>
      </c>
      <c r="B32" s="14" t="s">
        <v>347</v>
      </c>
      <c r="C32" s="14" t="s">
        <v>70</v>
      </c>
      <c r="D32" s="27" t="s">
        <v>345</v>
      </c>
      <c r="E32" s="67"/>
      <c r="F32" s="73"/>
      <c r="G32" s="71"/>
      <c r="H32" s="38">
        <f t="shared" si="3"/>
        <v>1449000</v>
      </c>
      <c r="I32" s="42">
        <v>949000</v>
      </c>
      <c r="J32" s="42">
        <v>500000</v>
      </c>
      <c r="K32" s="38">
        <f t="shared" ref="K32" si="4">L32+M32</f>
        <v>1449000</v>
      </c>
      <c r="L32" s="38">
        <f t="shared" ref="L32" si="5">F32+I32</f>
        <v>949000</v>
      </c>
      <c r="M32" s="38">
        <f t="shared" ref="M32" si="6">G32+J32</f>
        <v>500000</v>
      </c>
    </row>
    <row r="33" spans="1:13" ht="31.2" x14ac:dyDescent="0.25">
      <c r="A33" s="10" t="s">
        <v>75</v>
      </c>
      <c r="B33" s="10" t="s">
        <v>76</v>
      </c>
      <c r="C33" s="10" t="s">
        <v>77</v>
      </c>
      <c r="D33" s="27" t="s">
        <v>78</v>
      </c>
      <c r="E33" s="67">
        <v>495500</v>
      </c>
      <c r="F33" s="74">
        <v>0</v>
      </c>
      <c r="G33" s="73">
        <v>495500</v>
      </c>
      <c r="H33" s="38">
        <f t="shared" si="3"/>
        <v>0</v>
      </c>
      <c r="I33" s="42"/>
      <c r="J33" s="41"/>
      <c r="K33" s="38">
        <f t="shared" si="0"/>
        <v>495500</v>
      </c>
      <c r="L33" s="38">
        <f t="shared" si="1"/>
        <v>0</v>
      </c>
      <c r="M33" s="38">
        <f t="shared" si="2"/>
        <v>495500</v>
      </c>
    </row>
    <row r="34" spans="1:13" ht="31.2" x14ac:dyDescent="0.25">
      <c r="A34" s="9" t="s">
        <v>79</v>
      </c>
      <c r="B34" s="9" t="s">
        <v>18</v>
      </c>
      <c r="C34" s="9" t="s">
        <v>18</v>
      </c>
      <c r="D34" s="26" t="s">
        <v>80</v>
      </c>
      <c r="E34" s="66">
        <v>465081463.25</v>
      </c>
      <c r="F34" s="77">
        <v>454907622.87</v>
      </c>
      <c r="G34" s="77">
        <v>10173840.379999999</v>
      </c>
      <c r="H34" s="37">
        <f>SUM(I34+J34)</f>
        <v>0</v>
      </c>
      <c r="I34" s="6">
        <f>SUM(I35)</f>
        <v>0</v>
      </c>
      <c r="J34" s="43">
        <f>SUM(J35)</f>
        <v>0</v>
      </c>
      <c r="K34" s="37">
        <f t="shared" si="0"/>
        <v>465081463.25</v>
      </c>
      <c r="L34" s="37">
        <f t="shared" si="1"/>
        <v>454907622.87</v>
      </c>
      <c r="M34" s="37">
        <f t="shared" si="2"/>
        <v>10173840.379999999</v>
      </c>
    </row>
    <row r="35" spans="1:13" ht="31.2" x14ac:dyDescent="0.25">
      <c r="A35" s="9" t="s">
        <v>81</v>
      </c>
      <c r="B35" s="9" t="s">
        <v>18</v>
      </c>
      <c r="C35" s="9" t="s">
        <v>18</v>
      </c>
      <c r="D35" s="26" t="s">
        <v>80</v>
      </c>
      <c r="E35" s="66">
        <v>465081463.25</v>
      </c>
      <c r="F35" s="77">
        <v>454907622.87</v>
      </c>
      <c r="G35" s="77">
        <v>10173840.379999999</v>
      </c>
      <c r="H35" s="37">
        <f>SUM(I35+J35)</f>
        <v>0</v>
      </c>
      <c r="I35" s="6">
        <f>SUM(I36+I43+I53)</f>
        <v>0</v>
      </c>
      <c r="J35" s="43">
        <f>SUM(J39+J52)+J51</f>
        <v>0</v>
      </c>
      <c r="K35" s="37">
        <f t="shared" si="0"/>
        <v>465081463.25</v>
      </c>
      <c r="L35" s="37">
        <f t="shared" si="1"/>
        <v>454907622.87</v>
      </c>
      <c r="M35" s="37">
        <f t="shared" si="2"/>
        <v>10173840.379999999</v>
      </c>
    </row>
    <row r="36" spans="1:13" ht="46.8" x14ac:dyDescent="0.25">
      <c r="A36" s="10" t="s">
        <v>82</v>
      </c>
      <c r="B36" s="10" t="s">
        <v>83</v>
      </c>
      <c r="C36" s="10" t="s">
        <v>23</v>
      </c>
      <c r="D36" s="27" t="s">
        <v>84</v>
      </c>
      <c r="E36" s="67">
        <v>3426800</v>
      </c>
      <c r="F36" s="73">
        <v>3426800</v>
      </c>
      <c r="G36" s="74">
        <v>0</v>
      </c>
      <c r="H36" s="38">
        <f t="shared" si="3"/>
        <v>0</v>
      </c>
      <c r="I36" s="41"/>
      <c r="J36" s="42"/>
      <c r="K36" s="38">
        <f t="shared" si="0"/>
        <v>3426800</v>
      </c>
      <c r="L36" s="38">
        <f t="shared" si="1"/>
        <v>3426800</v>
      </c>
      <c r="M36" s="38">
        <f t="shared" si="2"/>
        <v>0</v>
      </c>
    </row>
    <row r="37" spans="1:13" ht="15.6" x14ac:dyDescent="0.25">
      <c r="A37" s="10" t="s">
        <v>85</v>
      </c>
      <c r="B37" s="10" t="s">
        <v>33</v>
      </c>
      <c r="C37" s="10" t="s">
        <v>34</v>
      </c>
      <c r="D37" s="27" t="s">
        <v>35</v>
      </c>
      <c r="E37" s="67">
        <v>319000</v>
      </c>
      <c r="F37" s="73">
        <v>319000</v>
      </c>
      <c r="G37" s="73">
        <v>0</v>
      </c>
      <c r="H37" s="38"/>
      <c r="I37" s="42"/>
      <c r="J37" s="42"/>
      <c r="K37" s="38">
        <f t="shared" si="0"/>
        <v>319000</v>
      </c>
      <c r="L37" s="38">
        <f t="shared" si="1"/>
        <v>319000</v>
      </c>
      <c r="M37" s="38">
        <f t="shared" si="2"/>
        <v>0</v>
      </c>
    </row>
    <row r="38" spans="1:13" ht="15.6" x14ac:dyDescent="0.25">
      <c r="A38" s="10" t="s">
        <v>86</v>
      </c>
      <c r="B38" s="10" t="s">
        <v>87</v>
      </c>
      <c r="C38" s="10" t="s">
        <v>88</v>
      </c>
      <c r="D38" s="27" t="s">
        <v>89</v>
      </c>
      <c r="E38" s="67">
        <v>151178300</v>
      </c>
      <c r="F38" s="73">
        <v>143998300</v>
      </c>
      <c r="G38" s="73">
        <v>7180000</v>
      </c>
      <c r="H38" s="38"/>
      <c r="I38" s="42"/>
      <c r="J38" s="42"/>
      <c r="K38" s="38">
        <f t="shared" si="0"/>
        <v>151178300</v>
      </c>
      <c r="L38" s="38">
        <f t="shared" si="1"/>
        <v>143998300</v>
      </c>
      <c r="M38" s="38">
        <f t="shared" si="2"/>
        <v>7180000</v>
      </c>
    </row>
    <row r="39" spans="1:13" ht="31.2" x14ac:dyDescent="0.25">
      <c r="A39" s="10" t="s">
        <v>90</v>
      </c>
      <c r="B39" s="10" t="s">
        <v>91</v>
      </c>
      <c r="C39" s="10" t="s">
        <v>92</v>
      </c>
      <c r="D39" s="27" t="s">
        <v>93</v>
      </c>
      <c r="E39" s="67">
        <v>87001200</v>
      </c>
      <c r="F39" s="73">
        <v>85621600</v>
      </c>
      <c r="G39" s="73">
        <v>1379600</v>
      </c>
      <c r="H39" s="49">
        <f t="shared" si="3"/>
        <v>0</v>
      </c>
      <c r="I39" s="52"/>
      <c r="J39" s="50"/>
      <c r="K39" s="49">
        <f t="shared" si="0"/>
        <v>87001200</v>
      </c>
      <c r="L39" s="49">
        <f t="shared" si="1"/>
        <v>85621600</v>
      </c>
      <c r="M39" s="49">
        <f t="shared" si="2"/>
        <v>1379600</v>
      </c>
    </row>
    <row r="40" spans="1:13" ht="62.4" x14ac:dyDescent="0.25">
      <c r="A40" s="10" t="s">
        <v>94</v>
      </c>
      <c r="B40" s="10" t="s">
        <v>95</v>
      </c>
      <c r="C40" s="10" t="s">
        <v>96</v>
      </c>
      <c r="D40" s="27" t="s">
        <v>97</v>
      </c>
      <c r="E40" s="67">
        <v>4543200</v>
      </c>
      <c r="F40" s="73">
        <v>4543200</v>
      </c>
      <c r="G40" s="74">
        <v>0</v>
      </c>
      <c r="H40" s="38"/>
      <c r="I40" s="42"/>
      <c r="J40" s="42"/>
      <c r="K40" s="49">
        <f t="shared" si="0"/>
        <v>4543200</v>
      </c>
      <c r="L40" s="49">
        <f t="shared" si="1"/>
        <v>4543200</v>
      </c>
      <c r="M40" s="49">
        <f t="shared" si="2"/>
        <v>0</v>
      </c>
    </row>
    <row r="41" spans="1:13" ht="31.2" x14ac:dyDescent="0.25">
      <c r="A41" s="10" t="s">
        <v>98</v>
      </c>
      <c r="B41" s="10" t="s">
        <v>99</v>
      </c>
      <c r="C41" s="10" t="s">
        <v>92</v>
      </c>
      <c r="D41" s="27" t="s">
        <v>93</v>
      </c>
      <c r="E41" s="67">
        <v>152256000</v>
      </c>
      <c r="F41" s="73">
        <v>152256000</v>
      </c>
      <c r="G41" s="74">
        <v>0</v>
      </c>
      <c r="H41" s="38"/>
      <c r="I41" s="42"/>
      <c r="J41" s="42"/>
      <c r="K41" s="49">
        <f t="shared" si="0"/>
        <v>152256000</v>
      </c>
      <c r="L41" s="49">
        <f t="shared" si="1"/>
        <v>152256000</v>
      </c>
      <c r="M41" s="49">
        <f t="shared" si="2"/>
        <v>0</v>
      </c>
    </row>
    <row r="42" spans="1:13" ht="62.4" x14ac:dyDescent="0.25">
      <c r="A42" s="10" t="s">
        <v>100</v>
      </c>
      <c r="B42" s="10" t="s">
        <v>101</v>
      </c>
      <c r="C42" s="10" t="s">
        <v>96</v>
      </c>
      <c r="D42" s="27" t="s">
        <v>97</v>
      </c>
      <c r="E42" s="67">
        <v>13200200</v>
      </c>
      <c r="F42" s="73">
        <v>13200200</v>
      </c>
      <c r="G42" s="74">
        <v>0</v>
      </c>
      <c r="H42" s="38"/>
      <c r="I42" s="42"/>
      <c r="J42" s="42"/>
      <c r="K42" s="49">
        <f t="shared" si="0"/>
        <v>13200200</v>
      </c>
      <c r="L42" s="49">
        <f t="shared" si="1"/>
        <v>13200200</v>
      </c>
      <c r="M42" s="49">
        <f t="shared" si="2"/>
        <v>0</v>
      </c>
    </row>
    <row r="43" spans="1:13" ht="31.2" x14ac:dyDescent="0.25">
      <c r="A43" s="13" t="s">
        <v>279</v>
      </c>
      <c r="B43" s="13">
        <v>1061</v>
      </c>
      <c r="C43" s="14" t="s">
        <v>92</v>
      </c>
      <c r="D43" s="27" t="s">
        <v>93</v>
      </c>
      <c r="E43" s="67">
        <v>89392.87</v>
      </c>
      <c r="F43" s="73">
        <v>89392.87</v>
      </c>
      <c r="G43" s="74">
        <v>0</v>
      </c>
      <c r="H43" s="38">
        <f t="shared" si="3"/>
        <v>0</v>
      </c>
      <c r="I43" s="41"/>
      <c r="J43" s="42"/>
      <c r="K43" s="38">
        <f t="shared" si="0"/>
        <v>89392.87</v>
      </c>
      <c r="L43" s="38">
        <f t="shared" si="1"/>
        <v>89392.87</v>
      </c>
      <c r="M43" s="38">
        <f t="shared" si="2"/>
        <v>0</v>
      </c>
    </row>
    <row r="44" spans="1:13" ht="46.8" x14ac:dyDescent="0.25">
      <c r="A44" s="10" t="s">
        <v>102</v>
      </c>
      <c r="B44" s="10" t="s">
        <v>103</v>
      </c>
      <c r="C44" s="10" t="s">
        <v>104</v>
      </c>
      <c r="D44" s="27" t="s">
        <v>105</v>
      </c>
      <c r="E44" s="67">
        <v>21986999</v>
      </c>
      <c r="F44" s="73">
        <v>21876600</v>
      </c>
      <c r="G44" s="73">
        <v>110399</v>
      </c>
      <c r="H44" s="38"/>
      <c r="I44" s="42"/>
      <c r="J44" s="42"/>
      <c r="K44" s="49">
        <f t="shared" si="0"/>
        <v>21986999</v>
      </c>
      <c r="L44" s="49">
        <f t="shared" si="1"/>
        <v>21876600</v>
      </c>
      <c r="M44" s="49">
        <f t="shared" si="2"/>
        <v>110399</v>
      </c>
    </row>
    <row r="45" spans="1:13" ht="31.2" x14ac:dyDescent="0.25">
      <c r="A45" s="10" t="s">
        <v>106</v>
      </c>
      <c r="B45" s="10" t="s">
        <v>107</v>
      </c>
      <c r="C45" s="10" t="s">
        <v>108</v>
      </c>
      <c r="D45" s="27" t="s">
        <v>109</v>
      </c>
      <c r="E45" s="67">
        <v>30000</v>
      </c>
      <c r="F45" s="73">
        <v>30000</v>
      </c>
      <c r="G45" s="74">
        <v>0</v>
      </c>
      <c r="H45" s="38"/>
      <c r="I45" s="42"/>
      <c r="J45" s="42"/>
      <c r="K45" s="38">
        <f t="shared" si="0"/>
        <v>30000</v>
      </c>
      <c r="L45" s="38">
        <f t="shared" si="1"/>
        <v>30000</v>
      </c>
      <c r="M45" s="38">
        <f t="shared" si="2"/>
        <v>0</v>
      </c>
    </row>
    <row r="46" spans="1:13" ht="31.2" x14ac:dyDescent="0.25">
      <c r="A46" s="10" t="s">
        <v>110</v>
      </c>
      <c r="B46" s="10" t="s">
        <v>111</v>
      </c>
      <c r="C46" s="10" t="s">
        <v>112</v>
      </c>
      <c r="D46" s="27" t="s">
        <v>113</v>
      </c>
      <c r="E46" s="67">
        <v>3115900</v>
      </c>
      <c r="F46" s="73">
        <v>3115900</v>
      </c>
      <c r="G46" s="74">
        <v>0</v>
      </c>
      <c r="H46" s="38"/>
      <c r="I46" s="42"/>
      <c r="J46" s="42"/>
      <c r="K46" s="38">
        <f t="shared" si="0"/>
        <v>3115900</v>
      </c>
      <c r="L46" s="38">
        <f t="shared" si="1"/>
        <v>3115900</v>
      </c>
      <c r="M46" s="38">
        <f t="shared" si="2"/>
        <v>0</v>
      </c>
    </row>
    <row r="47" spans="1:13" ht="31.2" x14ac:dyDescent="0.25">
      <c r="A47" s="10" t="s">
        <v>114</v>
      </c>
      <c r="B47" s="10" t="s">
        <v>115</v>
      </c>
      <c r="C47" s="10" t="s">
        <v>112</v>
      </c>
      <c r="D47" s="27" t="s">
        <v>116</v>
      </c>
      <c r="E47" s="67">
        <v>9537701</v>
      </c>
      <c r="F47" s="73">
        <v>9537700</v>
      </c>
      <c r="G47" s="74">
        <v>1</v>
      </c>
      <c r="H47" s="38"/>
      <c r="I47" s="42"/>
      <c r="J47" s="42"/>
      <c r="K47" s="38">
        <f t="shared" si="0"/>
        <v>9537701</v>
      </c>
      <c r="L47" s="38">
        <f t="shared" si="1"/>
        <v>9537700</v>
      </c>
      <c r="M47" s="38">
        <f t="shared" si="2"/>
        <v>1</v>
      </c>
    </row>
    <row r="48" spans="1:13" ht="15.6" x14ac:dyDescent="0.25">
      <c r="A48" s="10" t="s">
        <v>117</v>
      </c>
      <c r="B48" s="10" t="s">
        <v>118</v>
      </c>
      <c r="C48" s="10" t="s">
        <v>112</v>
      </c>
      <c r="D48" s="27" t="s">
        <v>119</v>
      </c>
      <c r="E48" s="67">
        <v>30000</v>
      </c>
      <c r="F48" s="73">
        <v>30000</v>
      </c>
      <c r="G48" s="74">
        <v>0</v>
      </c>
      <c r="H48" s="38"/>
      <c r="I48" s="42"/>
      <c r="J48" s="42"/>
      <c r="K48" s="38">
        <f t="shared" si="0"/>
        <v>30000</v>
      </c>
      <c r="L48" s="38">
        <f t="shared" si="1"/>
        <v>30000</v>
      </c>
      <c r="M48" s="38">
        <f t="shared" si="2"/>
        <v>0</v>
      </c>
    </row>
    <row r="49" spans="1:13" ht="46.8" x14ac:dyDescent="0.25">
      <c r="A49" s="10" t="s">
        <v>120</v>
      </c>
      <c r="B49" s="10" t="s">
        <v>121</v>
      </c>
      <c r="C49" s="10" t="s">
        <v>112</v>
      </c>
      <c r="D49" s="27" t="s">
        <v>122</v>
      </c>
      <c r="E49" s="67">
        <v>685100</v>
      </c>
      <c r="F49" s="73">
        <v>685100</v>
      </c>
      <c r="G49" s="74">
        <v>0</v>
      </c>
      <c r="H49" s="38"/>
      <c r="I49" s="42"/>
      <c r="J49" s="42"/>
      <c r="K49" s="38">
        <f t="shared" si="0"/>
        <v>685100</v>
      </c>
      <c r="L49" s="38">
        <f t="shared" si="1"/>
        <v>685100</v>
      </c>
      <c r="M49" s="38">
        <f t="shared" si="2"/>
        <v>0</v>
      </c>
    </row>
    <row r="50" spans="1:13" ht="46.8" x14ac:dyDescent="0.25">
      <c r="A50" s="10" t="s">
        <v>123</v>
      </c>
      <c r="B50" s="10" t="s">
        <v>124</v>
      </c>
      <c r="C50" s="10" t="s">
        <v>112</v>
      </c>
      <c r="D50" s="27" t="s">
        <v>125</v>
      </c>
      <c r="E50" s="67">
        <v>1824000</v>
      </c>
      <c r="F50" s="73">
        <v>1824000</v>
      </c>
      <c r="G50" s="74">
        <v>0</v>
      </c>
      <c r="H50" s="38"/>
      <c r="I50" s="42"/>
      <c r="J50" s="42"/>
      <c r="K50" s="38">
        <f t="shared" si="0"/>
        <v>1824000</v>
      </c>
      <c r="L50" s="38">
        <f t="shared" si="1"/>
        <v>1824000</v>
      </c>
      <c r="M50" s="38">
        <f t="shared" si="2"/>
        <v>0</v>
      </c>
    </row>
    <row r="51" spans="1:13" ht="93.6" x14ac:dyDescent="0.25">
      <c r="A51" s="13" t="s">
        <v>336</v>
      </c>
      <c r="B51" s="13" t="s">
        <v>337</v>
      </c>
      <c r="C51" s="14" t="s">
        <v>112</v>
      </c>
      <c r="D51" s="48" t="s">
        <v>338</v>
      </c>
      <c r="E51" s="67"/>
      <c r="F51" s="73"/>
      <c r="G51" s="74"/>
      <c r="H51" s="38">
        <f>I51+J51</f>
        <v>0</v>
      </c>
      <c r="I51" s="42"/>
      <c r="J51" s="42"/>
      <c r="K51" s="38"/>
      <c r="L51" s="38"/>
      <c r="M51" s="38"/>
    </row>
    <row r="52" spans="1:13" ht="62.4" x14ac:dyDescent="0.25">
      <c r="A52" s="10" t="s">
        <v>329</v>
      </c>
      <c r="B52" s="10" t="s">
        <v>330</v>
      </c>
      <c r="C52" s="10" t="s">
        <v>112</v>
      </c>
      <c r="D52" s="48" t="s">
        <v>331</v>
      </c>
      <c r="E52" s="67">
        <v>660000</v>
      </c>
      <c r="F52" s="73">
        <v>0</v>
      </c>
      <c r="G52" s="74">
        <v>660000</v>
      </c>
      <c r="H52" s="38">
        <f>I52+J52</f>
        <v>0</v>
      </c>
      <c r="I52" s="42"/>
      <c r="J52" s="42"/>
      <c r="K52" s="38">
        <f t="shared" si="0"/>
        <v>660000</v>
      </c>
      <c r="L52" s="38">
        <f t="shared" si="1"/>
        <v>0</v>
      </c>
      <c r="M52" s="38">
        <f t="shared" si="2"/>
        <v>660000</v>
      </c>
    </row>
    <row r="53" spans="1:13" ht="62.4" x14ac:dyDescent="0.25">
      <c r="A53" s="13" t="s">
        <v>280</v>
      </c>
      <c r="B53" s="13" t="s">
        <v>281</v>
      </c>
      <c r="C53" s="14" t="s">
        <v>112</v>
      </c>
      <c r="D53" s="27" t="s">
        <v>282</v>
      </c>
      <c r="E53" s="67">
        <v>217230</v>
      </c>
      <c r="F53" s="73">
        <v>217230</v>
      </c>
      <c r="G53" s="74">
        <v>0</v>
      </c>
      <c r="H53" s="38">
        <f t="shared" si="3"/>
        <v>0</v>
      </c>
      <c r="I53" s="41">
        <f>SUM(I54+I55)</f>
        <v>0</v>
      </c>
      <c r="J53" s="42"/>
      <c r="K53" s="38">
        <f t="shared" si="0"/>
        <v>217230</v>
      </c>
      <c r="L53" s="38">
        <f t="shared" si="1"/>
        <v>217230</v>
      </c>
      <c r="M53" s="38">
        <f t="shared" si="2"/>
        <v>0</v>
      </c>
    </row>
    <row r="54" spans="1:13" ht="62.4" x14ac:dyDescent="0.25">
      <c r="A54" s="15"/>
      <c r="B54" s="15"/>
      <c r="C54" s="16"/>
      <c r="D54" s="28" t="s">
        <v>283</v>
      </c>
      <c r="E54" s="66">
        <v>31477</v>
      </c>
      <c r="F54" s="73">
        <v>31477</v>
      </c>
      <c r="G54" s="74">
        <v>0</v>
      </c>
      <c r="H54" s="44">
        <f t="shared" si="3"/>
        <v>0</v>
      </c>
      <c r="I54" s="40"/>
      <c r="J54" s="35"/>
      <c r="K54" s="44">
        <f t="shared" si="0"/>
        <v>31477</v>
      </c>
      <c r="L54" s="44">
        <f t="shared" si="1"/>
        <v>31477</v>
      </c>
      <c r="M54" s="37">
        <f t="shared" si="2"/>
        <v>0</v>
      </c>
    </row>
    <row r="55" spans="1:13" ht="62.4" x14ac:dyDescent="0.25">
      <c r="A55" s="15"/>
      <c r="B55" s="15"/>
      <c r="C55" s="16"/>
      <c r="D55" s="28" t="s">
        <v>284</v>
      </c>
      <c r="E55" s="66">
        <v>185753</v>
      </c>
      <c r="F55" s="73">
        <v>185753</v>
      </c>
      <c r="G55" s="74">
        <v>0</v>
      </c>
      <c r="H55" s="44">
        <f t="shared" si="3"/>
        <v>0</v>
      </c>
      <c r="I55" s="40"/>
      <c r="J55" s="35"/>
      <c r="K55" s="44">
        <f t="shared" si="0"/>
        <v>185753</v>
      </c>
      <c r="L55" s="44">
        <f t="shared" si="1"/>
        <v>185753</v>
      </c>
      <c r="M55" s="37">
        <f t="shared" si="2"/>
        <v>0</v>
      </c>
    </row>
    <row r="56" spans="1:13" ht="78" x14ac:dyDescent="0.25">
      <c r="A56" s="10" t="s">
        <v>126</v>
      </c>
      <c r="B56" s="10" t="s">
        <v>127</v>
      </c>
      <c r="C56" s="10" t="s">
        <v>50</v>
      </c>
      <c r="D56" s="27" t="s">
        <v>128</v>
      </c>
      <c r="E56" s="67">
        <v>1878800</v>
      </c>
      <c r="F56" s="73">
        <v>1878800</v>
      </c>
      <c r="G56" s="74">
        <v>0</v>
      </c>
      <c r="H56" s="38"/>
      <c r="I56" s="42"/>
      <c r="J56" s="42"/>
      <c r="K56" s="38">
        <f t="shared" si="0"/>
        <v>1878800</v>
      </c>
      <c r="L56" s="38">
        <f t="shared" si="1"/>
        <v>1878800</v>
      </c>
      <c r="M56" s="37">
        <f t="shared" si="2"/>
        <v>0</v>
      </c>
    </row>
    <row r="57" spans="1:13" ht="31.2" x14ac:dyDescent="0.25">
      <c r="A57" s="10" t="s">
        <v>129</v>
      </c>
      <c r="B57" s="10" t="s">
        <v>53</v>
      </c>
      <c r="C57" s="10" t="s">
        <v>54</v>
      </c>
      <c r="D57" s="27" t="s">
        <v>55</v>
      </c>
      <c r="E57" s="67">
        <v>2000200</v>
      </c>
      <c r="F57" s="73">
        <v>2000200</v>
      </c>
      <c r="G57" s="74">
        <v>0</v>
      </c>
      <c r="H57" s="38"/>
      <c r="I57" s="42"/>
      <c r="J57" s="42"/>
      <c r="K57" s="38">
        <f t="shared" si="0"/>
        <v>2000200</v>
      </c>
      <c r="L57" s="38">
        <f t="shared" si="1"/>
        <v>2000200</v>
      </c>
      <c r="M57" s="37">
        <f t="shared" si="2"/>
        <v>0</v>
      </c>
    </row>
    <row r="58" spans="1:13" ht="46.8" x14ac:dyDescent="0.25">
      <c r="A58" s="10" t="s">
        <v>130</v>
      </c>
      <c r="B58" s="10" t="s">
        <v>131</v>
      </c>
      <c r="C58" s="10" t="s">
        <v>132</v>
      </c>
      <c r="D58" s="27" t="s">
        <v>133</v>
      </c>
      <c r="E58" s="67">
        <v>10257600</v>
      </c>
      <c r="F58" s="73">
        <v>10257600</v>
      </c>
      <c r="G58" s="74">
        <v>0</v>
      </c>
      <c r="H58" s="38"/>
      <c r="I58" s="42"/>
      <c r="J58" s="42"/>
      <c r="K58" s="38">
        <f t="shared" si="0"/>
        <v>10257600</v>
      </c>
      <c r="L58" s="38">
        <f t="shared" si="1"/>
        <v>10257600</v>
      </c>
      <c r="M58" s="37">
        <f t="shared" si="2"/>
        <v>0</v>
      </c>
    </row>
    <row r="59" spans="1:13" ht="46.8" x14ac:dyDescent="0.25">
      <c r="A59" s="9" t="s">
        <v>134</v>
      </c>
      <c r="B59" s="9" t="s">
        <v>18</v>
      </c>
      <c r="C59" s="9" t="s">
        <v>18</v>
      </c>
      <c r="D59" s="26" t="s">
        <v>135</v>
      </c>
      <c r="E59" s="66">
        <v>67899763</v>
      </c>
      <c r="F59" s="77">
        <v>67831763</v>
      </c>
      <c r="G59" s="77">
        <v>68000</v>
      </c>
      <c r="H59" s="37">
        <f t="shared" si="3"/>
        <v>0</v>
      </c>
      <c r="I59" s="43">
        <f>SUM(I60)</f>
        <v>0</v>
      </c>
      <c r="J59" s="6"/>
      <c r="K59" s="37">
        <f t="shared" si="0"/>
        <v>67899763</v>
      </c>
      <c r="L59" s="37">
        <f t="shared" si="1"/>
        <v>67831763</v>
      </c>
      <c r="M59" s="37">
        <f t="shared" si="2"/>
        <v>68000</v>
      </c>
    </row>
    <row r="60" spans="1:13" ht="46.8" x14ac:dyDescent="0.25">
      <c r="A60" s="9" t="s">
        <v>136</v>
      </c>
      <c r="B60" s="9" t="s">
        <v>18</v>
      </c>
      <c r="C60" s="9" t="s">
        <v>18</v>
      </c>
      <c r="D60" s="26" t="s">
        <v>135</v>
      </c>
      <c r="E60" s="66">
        <v>67899763</v>
      </c>
      <c r="F60" s="77">
        <v>67831763</v>
      </c>
      <c r="G60" s="77">
        <v>68000</v>
      </c>
      <c r="H60" s="37">
        <f t="shared" si="3"/>
        <v>0</v>
      </c>
      <c r="I60" s="43">
        <f>SUM(I61)</f>
        <v>0</v>
      </c>
      <c r="J60" s="6"/>
      <c r="K60" s="37">
        <f t="shared" si="0"/>
        <v>67899763</v>
      </c>
      <c r="L60" s="37">
        <f t="shared" si="1"/>
        <v>67831763</v>
      </c>
      <c r="M60" s="37">
        <f t="shared" si="2"/>
        <v>68000</v>
      </c>
    </row>
    <row r="61" spans="1:13" ht="46.8" x14ac:dyDescent="0.25">
      <c r="A61" s="10" t="s">
        <v>137</v>
      </c>
      <c r="B61" s="10" t="s">
        <v>83</v>
      </c>
      <c r="C61" s="10" t="s">
        <v>23</v>
      </c>
      <c r="D61" s="27" t="s">
        <v>84</v>
      </c>
      <c r="E61" s="67">
        <v>12581400</v>
      </c>
      <c r="F61" s="73">
        <v>12581400</v>
      </c>
      <c r="G61" s="74">
        <v>0</v>
      </c>
      <c r="H61" s="38">
        <f t="shared" si="3"/>
        <v>0</v>
      </c>
      <c r="I61" s="41"/>
      <c r="J61" s="42"/>
      <c r="K61" s="38">
        <f t="shared" si="0"/>
        <v>12581400</v>
      </c>
      <c r="L61" s="38">
        <f t="shared" si="1"/>
        <v>12581400</v>
      </c>
      <c r="M61" s="38">
        <f t="shared" si="2"/>
        <v>0</v>
      </c>
    </row>
    <row r="62" spans="1:13" ht="15.6" x14ac:dyDescent="0.25">
      <c r="A62" s="10" t="s">
        <v>138</v>
      </c>
      <c r="B62" s="10" t="s">
        <v>33</v>
      </c>
      <c r="C62" s="10" t="s">
        <v>34</v>
      </c>
      <c r="D62" s="27" t="s">
        <v>35</v>
      </c>
      <c r="E62" s="67">
        <v>399000</v>
      </c>
      <c r="F62" s="73">
        <v>399000</v>
      </c>
      <c r="G62" s="74">
        <v>0</v>
      </c>
      <c r="H62" s="38"/>
      <c r="I62" s="42"/>
      <c r="J62" s="42"/>
      <c r="K62" s="38">
        <f t="shared" si="0"/>
        <v>399000</v>
      </c>
      <c r="L62" s="38">
        <f t="shared" si="1"/>
        <v>399000</v>
      </c>
      <c r="M62" s="38">
        <f t="shared" si="2"/>
        <v>0</v>
      </c>
    </row>
    <row r="63" spans="1:13" ht="31.2" x14ac:dyDescent="0.25">
      <c r="A63" s="10" t="s">
        <v>139</v>
      </c>
      <c r="B63" s="10" t="s">
        <v>140</v>
      </c>
      <c r="C63" s="10" t="s">
        <v>141</v>
      </c>
      <c r="D63" s="27" t="s">
        <v>142</v>
      </c>
      <c r="E63" s="67">
        <v>186000</v>
      </c>
      <c r="F63" s="73">
        <v>186000</v>
      </c>
      <c r="G63" s="74">
        <v>0</v>
      </c>
      <c r="H63" s="38"/>
      <c r="I63" s="42"/>
      <c r="J63" s="42"/>
      <c r="K63" s="38">
        <f t="shared" si="0"/>
        <v>186000</v>
      </c>
      <c r="L63" s="38">
        <f t="shared" si="1"/>
        <v>186000</v>
      </c>
      <c r="M63" s="38">
        <f t="shared" si="2"/>
        <v>0</v>
      </c>
    </row>
    <row r="64" spans="1:13" ht="31.2" x14ac:dyDescent="0.25">
      <c r="A64" s="10" t="s">
        <v>143</v>
      </c>
      <c r="B64" s="10" t="s">
        <v>144</v>
      </c>
      <c r="C64" s="10" t="s">
        <v>103</v>
      </c>
      <c r="D64" s="27" t="s">
        <v>145</v>
      </c>
      <c r="E64" s="67">
        <v>48000</v>
      </c>
      <c r="F64" s="73">
        <v>48000</v>
      </c>
      <c r="G64" s="74">
        <v>0</v>
      </c>
      <c r="H64" s="38"/>
      <c r="I64" s="42"/>
      <c r="J64" s="42"/>
      <c r="K64" s="38">
        <f t="shared" si="0"/>
        <v>48000</v>
      </c>
      <c r="L64" s="38">
        <f t="shared" si="1"/>
        <v>48000</v>
      </c>
      <c r="M64" s="38">
        <f t="shared" si="2"/>
        <v>0</v>
      </c>
    </row>
    <row r="65" spans="1:13" ht="46.8" x14ac:dyDescent="0.25">
      <c r="A65" s="10" t="s">
        <v>146</v>
      </c>
      <c r="B65" s="10" t="s">
        <v>147</v>
      </c>
      <c r="C65" s="10" t="s">
        <v>103</v>
      </c>
      <c r="D65" s="27" t="s">
        <v>148</v>
      </c>
      <c r="E65" s="67">
        <v>251803</v>
      </c>
      <c r="F65" s="73">
        <v>251803</v>
      </c>
      <c r="G65" s="74">
        <v>0</v>
      </c>
      <c r="H65" s="38"/>
      <c r="I65" s="42"/>
      <c r="J65" s="42"/>
      <c r="K65" s="38">
        <f t="shared" si="0"/>
        <v>251803</v>
      </c>
      <c r="L65" s="38">
        <f t="shared" si="1"/>
        <v>251803</v>
      </c>
      <c r="M65" s="38">
        <f t="shared" si="2"/>
        <v>0</v>
      </c>
    </row>
    <row r="66" spans="1:13" ht="31.2" x14ac:dyDescent="0.25">
      <c r="A66" s="10" t="s">
        <v>149</v>
      </c>
      <c r="B66" s="10" t="s">
        <v>150</v>
      </c>
      <c r="C66" s="10" t="s">
        <v>141</v>
      </c>
      <c r="D66" s="27" t="s">
        <v>151</v>
      </c>
      <c r="E66" s="67">
        <v>204050</v>
      </c>
      <c r="F66" s="73">
        <v>204050</v>
      </c>
      <c r="G66" s="74">
        <v>0</v>
      </c>
      <c r="H66" s="38"/>
      <c r="I66" s="42"/>
      <c r="J66" s="42"/>
      <c r="K66" s="38">
        <f t="shared" si="0"/>
        <v>204050</v>
      </c>
      <c r="L66" s="38">
        <f t="shared" si="1"/>
        <v>204050</v>
      </c>
      <c r="M66" s="38">
        <f t="shared" si="2"/>
        <v>0</v>
      </c>
    </row>
    <row r="67" spans="1:13" ht="62.4" x14ac:dyDescent="0.25">
      <c r="A67" s="10" t="s">
        <v>152</v>
      </c>
      <c r="B67" s="10" t="s">
        <v>153</v>
      </c>
      <c r="C67" s="10" t="s">
        <v>154</v>
      </c>
      <c r="D67" s="27" t="s">
        <v>155</v>
      </c>
      <c r="E67" s="67">
        <v>15265500</v>
      </c>
      <c r="F67" s="73">
        <v>15197500</v>
      </c>
      <c r="G67" s="73">
        <v>68000</v>
      </c>
      <c r="H67" s="38"/>
      <c r="I67" s="42"/>
      <c r="J67" s="42"/>
      <c r="K67" s="38">
        <f t="shared" si="0"/>
        <v>15265500</v>
      </c>
      <c r="L67" s="38">
        <f t="shared" si="1"/>
        <v>15197500</v>
      </c>
      <c r="M67" s="38">
        <f t="shared" si="2"/>
        <v>68000</v>
      </c>
    </row>
    <row r="68" spans="1:13" ht="31.2" x14ac:dyDescent="0.25">
      <c r="A68" s="10" t="s">
        <v>156</v>
      </c>
      <c r="B68" s="10" t="s">
        <v>157</v>
      </c>
      <c r="C68" s="10" t="s">
        <v>50</v>
      </c>
      <c r="D68" s="27" t="s">
        <v>158</v>
      </c>
      <c r="E68" s="67">
        <v>6935900</v>
      </c>
      <c r="F68" s="73">
        <v>6935900</v>
      </c>
      <c r="G68" s="74">
        <v>0</v>
      </c>
      <c r="H68" s="38"/>
      <c r="I68" s="42"/>
      <c r="J68" s="42"/>
      <c r="K68" s="38">
        <f t="shared" si="0"/>
        <v>6935900</v>
      </c>
      <c r="L68" s="38">
        <f t="shared" si="1"/>
        <v>6935900</v>
      </c>
      <c r="M68" s="38">
        <f t="shared" si="2"/>
        <v>0</v>
      </c>
    </row>
    <row r="69" spans="1:13" ht="15.6" x14ac:dyDescent="0.25">
      <c r="A69" s="10" t="s">
        <v>159</v>
      </c>
      <c r="B69" s="10" t="s">
        <v>160</v>
      </c>
      <c r="C69" s="10" t="s">
        <v>50</v>
      </c>
      <c r="D69" s="27" t="s">
        <v>161</v>
      </c>
      <c r="E69" s="67">
        <v>640000</v>
      </c>
      <c r="F69" s="73">
        <v>640000</v>
      </c>
      <c r="G69" s="74">
        <v>0</v>
      </c>
      <c r="H69" s="38"/>
      <c r="I69" s="42"/>
      <c r="J69" s="42"/>
      <c r="K69" s="38">
        <f t="shared" si="0"/>
        <v>640000</v>
      </c>
      <c r="L69" s="38">
        <f t="shared" si="1"/>
        <v>640000</v>
      </c>
      <c r="M69" s="38">
        <f t="shared" si="2"/>
        <v>0</v>
      </c>
    </row>
    <row r="70" spans="1:13" ht="78" x14ac:dyDescent="0.25">
      <c r="A70" s="10" t="s">
        <v>162</v>
      </c>
      <c r="B70" s="10" t="s">
        <v>127</v>
      </c>
      <c r="C70" s="10" t="s">
        <v>50</v>
      </c>
      <c r="D70" s="27" t="s">
        <v>128</v>
      </c>
      <c r="E70" s="67">
        <v>1200000</v>
      </c>
      <c r="F70" s="73">
        <v>1200000</v>
      </c>
      <c r="G70" s="74">
        <v>0</v>
      </c>
      <c r="H70" s="38"/>
      <c r="I70" s="42"/>
      <c r="J70" s="42"/>
      <c r="K70" s="38">
        <f t="shared" si="0"/>
        <v>1200000</v>
      </c>
      <c r="L70" s="38">
        <f t="shared" si="1"/>
        <v>1200000</v>
      </c>
      <c r="M70" s="38">
        <f t="shared" si="2"/>
        <v>0</v>
      </c>
    </row>
    <row r="71" spans="1:13" ht="93.6" x14ac:dyDescent="0.25">
      <c r="A71" s="10" t="s">
        <v>163</v>
      </c>
      <c r="B71" s="10" t="s">
        <v>164</v>
      </c>
      <c r="C71" s="10" t="s">
        <v>87</v>
      </c>
      <c r="D71" s="27" t="s">
        <v>165</v>
      </c>
      <c r="E71" s="67">
        <v>900000</v>
      </c>
      <c r="F71" s="73">
        <v>900000</v>
      </c>
      <c r="G71" s="74">
        <v>0</v>
      </c>
      <c r="H71" s="38"/>
      <c r="I71" s="42"/>
      <c r="J71" s="42"/>
      <c r="K71" s="38">
        <f t="shared" si="0"/>
        <v>900000</v>
      </c>
      <c r="L71" s="38">
        <f t="shared" si="1"/>
        <v>900000</v>
      </c>
      <c r="M71" s="38">
        <f t="shared" si="2"/>
        <v>0</v>
      </c>
    </row>
    <row r="72" spans="1:13" ht="62.4" x14ac:dyDescent="0.25">
      <c r="A72" s="10" t="s">
        <v>166</v>
      </c>
      <c r="B72" s="10" t="s">
        <v>167</v>
      </c>
      <c r="C72" s="10" t="s">
        <v>87</v>
      </c>
      <c r="D72" s="27" t="s">
        <v>168</v>
      </c>
      <c r="E72" s="67">
        <v>27110</v>
      </c>
      <c r="F72" s="73">
        <v>27110</v>
      </c>
      <c r="G72" s="74">
        <v>0</v>
      </c>
      <c r="H72" s="38"/>
      <c r="I72" s="42"/>
      <c r="J72" s="42"/>
      <c r="K72" s="38">
        <f t="shared" si="0"/>
        <v>27110</v>
      </c>
      <c r="L72" s="38">
        <f t="shared" si="1"/>
        <v>27110</v>
      </c>
      <c r="M72" s="38">
        <f t="shared" si="2"/>
        <v>0</v>
      </c>
    </row>
    <row r="73" spans="1:13" ht="78" x14ac:dyDescent="0.25">
      <c r="A73" s="10" t="s">
        <v>169</v>
      </c>
      <c r="B73" s="10" t="s">
        <v>170</v>
      </c>
      <c r="C73" s="10" t="s">
        <v>171</v>
      </c>
      <c r="D73" s="27" t="s">
        <v>172</v>
      </c>
      <c r="E73" s="67">
        <v>1500000</v>
      </c>
      <c r="F73" s="73">
        <v>1500000</v>
      </c>
      <c r="G73" s="74">
        <v>0</v>
      </c>
      <c r="H73" s="38"/>
      <c r="I73" s="42"/>
      <c r="J73" s="42"/>
      <c r="K73" s="38">
        <f t="shared" si="0"/>
        <v>1500000</v>
      </c>
      <c r="L73" s="38">
        <f t="shared" si="1"/>
        <v>1500000</v>
      </c>
      <c r="M73" s="38">
        <f t="shared" si="2"/>
        <v>0</v>
      </c>
    </row>
    <row r="74" spans="1:13" ht="46.8" x14ac:dyDescent="0.25">
      <c r="A74" s="10" t="s">
        <v>173</v>
      </c>
      <c r="B74" s="10" t="s">
        <v>174</v>
      </c>
      <c r="C74" s="10" t="s">
        <v>141</v>
      </c>
      <c r="D74" s="27" t="s">
        <v>175</v>
      </c>
      <c r="E74" s="67">
        <v>100000</v>
      </c>
      <c r="F74" s="73">
        <v>100000</v>
      </c>
      <c r="G74" s="74">
        <v>0</v>
      </c>
      <c r="H74" s="38"/>
      <c r="I74" s="42"/>
      <c r="J74" s="42"/>
      <c r="K74" s="38">
        <f t="shared" si="0"/>
        <v>100000</v>
      </c>
      <c r="L74" s="38">
        <f t="shared" si="1"/>
        <v>100000</v>
      </c>
      <c r="M74" s="38">
        <f t="shared" si="2"/>
        <v>0</v>
      </c>
    </row>
    <row r="75" spans="1:13" ht="31.2" x14ac:dyDescent="0.25">
      <c r="A75" s="10" t="s">
        <v>176</v>
      </c>
      <c r="B75" s="10" t="s">
        <v>53</v>
      </c>
      <c r="C75" s="10" t="s">
        <v>54</v>
      </c>
      <c r="D75" s="27" t="s">
        <v>55</v>
      </c>
      <c r="E75" s="67">
        <v>27661000</v>
      </c>
      <c r="F75" s="73">
        <v>27661000</v>
      </c>
      <c r="G75" s="74">
        <v>0</v>
      </c>
      <c r="H75" s="38"/>
      <c r="I75" s="42"/>
      <c r="J75" s="42"/>
      <c r="K75" s="38">
        <f t="shared" si="0"/>
        <v>27661000</v>
      </c>
      <c r="L75" s="38">
        <f t="shared" si="1"/>
        <v>27661000</v>
      </c>
      <c r="M75" s="38">
        <f t="shared" si="2"/>
        <v>0</v>
      </c>
    </row>
    <row r="76" spans="1:13" ht="31.2" x14ac:dyDescent="0.25">
      <c r="A76" s="9" t="s">
        <v>177</v>
      </c>
      <c r="B76" s="9" t="s">
        <v>18</v>
      </c>
      <c r="C76" s="9" t="s">
        <v>18</v>
      </c>
      <c r="D76" s="26" t="s">
        <v>178</v>
      </c>
      <c r="E76" s="66">
        <v>50139400</v>
      </c>
      <c r="F76" s="77">
        <v>48815900</v>
      </c>
      <c r="G76" s="77">
        <v>1323500</v>
      </c>
      <c r="H76" s="37">
        <f t="shared" si="3"/>
        <v>0</v>
      </c>
      <c r="I76" s="43">
        <f>SUM(I77)</f>
        <v>0</v>
      </c>
      <c r="J76" s="43"/>
      <c r="K76" s="37">
        <f t="shared" si="0"/>
        <v>50139400</v>
      </c>
      <c r="L76" s="37">
        <f t="shared" si="1"/>
        <v>48815900</v>
      </c>
      <c r="M76" s="37">
        <f t="shared" si="2"/>
        <v>1323500</v>
      </c>
    </row>
    <row r="77" spans="1:13" ht="31.2" x14ac:dyDescent="0.25">
      <c r="A77" s="9" t="s">
        <v>179</v>
      </c>
      <c r="B77" s="9" t="s">
        <v>18</v>
      </c>
      <c r="C77" s="9" t="s">
        <v>18</v>
      </c>
      <c r="D77" s="26" t="s">
        <v>178</v>
      </c>
      <c r="E77" s="66">
        <v>50139400</v>
      </c>
      <c r="F77" s="77">
        <v>48815900</v>
      </c>
      <c r="G77" s="77">
        <v>1323500</v>
      </c>
      <c r="H77" s="37">
        <f t="shared" si="3"/>
        <v>0</v>
      </c>
      <c r="I77" s="43">
        <f>SUM(I78)</f>
        <v>0</v>
      </c>
      <c r="J77" s="43"/>
      <c r="K77" s="37">
        <f t="shared" ref="K77:K140" si="7">L77+M77</f>
        <v>50139400</v>
      </c>
      <c r="L77" s="37">
        <f t="shared" ref="L77:M140" si="8">F77+I77</f>
        <v>48815900</v>
      </c>
      <c r="M77" s="37">
        <f t="shared" si="8"/>
        <v>1323500</v>
      </c>
    </row>
    <row r="78" spans="1:13" ht="46.8" x14ac:dyDescent="0.25">
      <c r="A78" s="10" t="s">
        <v>180</v>
      </c>
      <c r="B78" s="10" t="s">
        <v>83</v>
      </c>
      <c r="C78" s="10" t="s">
        <v>23</v>
      </c>
      <c r="D78" s="27" t="s">
        <v>84</v>
      </c>
      <c r="E78" s="67">
        <v>667400</v>
      </c>
      <c r="F78" s="73">
        <v>667400</v>
      </c>
      <c r="G78" s="74">
        <v>0</v>
      </c>
      <c r="H78" s="38">
        <f t="shared" si="3"/>
        <v>0</v>
      </c>
      <c r="I78" s="41"/>
      <c r="J78" s="42"/>
      <c r="K78" s="38">
        <f t="shared" si="7"/>
        <v>667400</v>
      </c>
      <c r="L78" s="38">
        <f t="shared" si="8"/>
        <v>667400</v>
      </c>
      <c r="M78" s="38">
        <f t="shared" si="8"/>
        <v>0</v>
      </c>
    </row>
    <row r="79" spans="1:13" ht="15.6" x14ac:dyDescent="0.25">
      <c r="A79" s="10" t="s">
        <v>181</v>
      </c>
      <c r="B79" s="10" t="s">
        <v>33</v>
      </c>
      <c r="C79" s="10" t="s">
        <v>34</v>
      </c>
      <c r="D79" s="27" t="s">
        <v>35</v>
      </c>
      <c r="E79" s="67">
        <v>319000</v>
      </c>
      <c r="F79" s="73">
        <v>319000</v>
      </c>
      <c r="G79" s="74">
        <v>0</v>
      </c>
      <c r="H79" s="38"/>
      <c r="I79" s="42"/>
      <c r="J79" s="42"/>
      <c r="K79" s="38">
        <f t="shared" si="7"/>
        <v>319000</v>
      </c>
      <c r="L79" s="38">
        <f t="shared" si="8"/>
        <v>319000</v>
      </c>
      <c r="M79" s="38">
        <f t="shared" si="8"/>
        <v>0</v>
      </c>
    </row>
    <row r="80" spans="1:13" ht="31.2" x14ac:dyDescent="0.25">
      <c r="A80" s="10" t="s">
        <v>182</v>
      </c>
      <c r="B80" s="10" t="s">
        <v>183</v>
      </c>
      <c r="C80" s="10" t="s">
        <v>104</v>
      </c>
      <c r="D80" s="27" t="s">
        <v>184</v>
      </c>
      <c r="E80" s="67">
        <v>23310800</v>
      </c>
      <c r="F80" s="73">
        <v>22309300</v>
      </c>
      <c r="G80" s="73">
        <v>1001500</v>
      </c>
      <c r="H80" s="38"/>
      <c r="I80" s="42"/>
      <c r="J80" s="42"/>
      <c r="K80" s="38">
        <f t="shared" si="7"/>
        <v>23310800</v>
      </c>
      <c r="L80" s="38">
        <f t="shared" si="8"/>
        <v>22309300</v>
      </c>
      <c r="M80" s="38">
        <f t="shared" si="8"/>
        <v>1001500</v>
      </c>
    </row>
    <row r="81" spans="1:13" ht="15.6" x14ac:dyDescent="0.25">
      <c r="A81" s="10" t="s">
        <v>185</v>
      </c>
      <c r="B81" s="10" t="s">
        <v>186</v>
      </c>
      <c r="C81" s="10" t="s">
        <v>187</v>
      </c>
      <c r="D81" s="27" t="s">
        <v>188</v>
      </c>
      <c r="E81" s="67">
        <v>7932400</v>
      </c>
      <c r="F81" s="73">
        <v>7835400</v>
      </c>
      <c r="G81" s="73">
        <v>97000</v>
      </c>
      <c r="H81" s="38"/>
      <c r="I81" s="42"/>
      <c r="J81" s="42"/>
      <c r="K81" s="38">
        <f t="shared" si="7"/>
        <v>7932400</v>
      </c>
      <c r="L81" s="38">
        <f t="shared" si="8"/>
        <v>7835400</v>
      </c>
      <c r="M81" s="38">
        <f t="shared" si="8"/>
        <v>97000</v>
      </c>
    </row>
    <row r="82" spans="1:13" ht="15.6" x14ac:dyDescent="0.25">
      <c r="A82" s="10" t="s">
        <v>189</v>
      </c>
      <c r="B82" s="10" t="s">
        <v>190</v>
      </c>
      <c r="C82" s="10" t="s">
        <v>187</v>
      </c>
      <c r="D82" s="27" t="s">
        <v>191</v>
      </c>
      <c r="E82" s="67">
        <v>2867900</v>
      </c>
      <c r="F82" s="73">
        <v>2827900</v>
      </c>
      <c r="G82" s="73">
        <v>40000</v>
      </c>
      <c r="H82" s="38"/>
      <c r="I82" s="42"/>
      <c r="J82" s="42"/>
      <c r="K82" s="38">
        <f t="shared" si="7"/>
        <v>2867900</v>
      </c>
      <c r="L82" s="38">
        <f t="shared" si="8"/>
        <v>2827900</v>
      </c>
      <c r="M82" s="38">
        <f t="shared" si="8"/>
        <v>40000</v>
      </c>
    </row>
    <row r="83" spans="1:13" ht="46.8" x14ac:dyDescent="0.25">
      <c r="A83" s="10" t="s">
        <v>192</v>
      </c>
      <c r="B83" s="10" t="s">
        <v>193</v>
      </c>
      <c r="C83" s="10" t="s">
        <v>194</v>
      </c>
      <c r="D83" s="27" t="s">
        <v>195</v>
      </c>
      <c r="E83" s="67">
        <v>10841600</v>
      </c>
      <c r="F83" s="73">
        <v>10656600</v>
      </c>
      <c r="G83" s="73">
        <v>185000</v>
      </c>
      <c r="H83" s="38"/>
      <c r="I83" s="42"/>
      <c r="J83" s="42"/>
      <c r="K83" s="38">
        <f t="shared" si="7"/>
        <v>10841600</v>
      </c>
      <c r="L83" s="38">
        <f t="shared" si="8"/>
        <v>10656600</v>
      </c>
      <c r="M83" s="38">
        <f t="shared" si="8"/>
        <v>185000</v>
      </c>
    </row>
    <row r="84" spans="1:13" ht="31.2" x14ac:dyDescent="0.25">
      <c r="A84" s="10" t="s">
        <v>196</v>
      </c>
      <c r="B84" s="10" t="s">
        <v>197</v>
      </c>
      <c r="C84" s="10" t="s">
        <v>198</v>
      </c>
      <c r="D84" s="27" t="s">
        <v>199</v>
      </c>
      <c r="E84" s="67">
        <v>2067600</v>
      </c>
      <c r="F84" s="73">
        <v>2067600</v>
      </c>
      <c r="G84" s="74">
        <v>0</v>
      </c>
      <c r="H84" s="38"/>
      <c r="I84" s="42"/>
      <c r="J84" s="42"/>
      <c r="K84" s="38">
        <f t="shared" si="7"/>
        <v>2067600</v>
      </c>
      <c r="L84" s="38">
        <f t="shared" si="8"/>
        <v>2067600</v>
      </c>
      <c r="M84" s="38">
        <f t="shared" si="8"/>
        <v>0</v>
      </c>
    </row>
    <row r="85" spans="1:13" ht="15.6" x14ac:dyDescent="0.25">
      <c r="A85" s="10" t="s">
        <v>200</v>
      </c>
      <c r="B85" s="10" t="s">
        <v>201</v>
      </c>
      <c r="C85" s="10" t="s">
        <v>198</v>
      </c>
      <c r="D85" s="27" t="s">
        <v>202</v>
      </c>
      <c r="E85" s="67">
        <v>2132700</v>
      </c>
      <c r="F85" s="73">
        <v>2132700</v>
      </c>
      <c r="G85" s="74">
        <v>0</v>
      </c>
      <c r="H85" s="38"/>
      <c r="I85" s="42"/>
      <c r="J85" s="42"/>
      <c r="K85" s="38">
        <f t="shared" si="7"/>
        <v>2132700</v>
      </c>
      <c r="L85" s="38">
        <f t="shared" si="8"/>
        <v>2132700</v>
      </c>
      <c r="M85" s="38">
        <f t="shared" si="8"/>
        <v>0</v>
      </c>
    </row>
    <row r="86" spans="1:13" ht="46.8" x14ac:dyDescent="0.25">
      <c r="A86" s="9" t="s">
        <v>203</v>
      </c>
      <c r="B86" s="9" t="s">
        <v>18</v>
      </c>
      <c r="C86" s="9" t="s">
        <v>18</v>
      </c>
      <c r="D86" s="26" t="s">
        <v>285</v>
      </c>
      <c r="E86" s="66">
        <v>5795900</v>
      </c>
      <c r="F86" s="77">
        <v>5795900</v>
      </c>
      <c r="G86" s="78">
        <v>0</v>
      </c>
      <c r="H86" s="37">
        <f t="shared" ref="H86:H138" si="9">SUM(I86+J86)</f>
        <v>0</v>
      </c>
      <c r="I86" s="43">
        <f>SUM(I87)</f>
        <v>0</v>
      </c>
      <c r="J86" s="43"/>
      <c r="K86" s="37">
        <f t="shared" si="7"/>
        <v>5795900</v>
      </c>
      <c r="L86" s="37">
        <f t="shared" si="8"/>
        <v>5795900</v>
      </c>
      <c r="M86" s="37">
        <f t="shared" si="8"/>
        <v>0</v>
      </c>
    </row>
    <row r="87" spans="1:13" ht="46.8" x14ac:dyDescent="0.25">
      <c r="A87" s="9" t="s">
        <v>204</v>
      </c>
      <c r="B87" s="9" t="s">
        <v>18</v>
      </c>
      <c r="C87" s="9" t="s">
        <v>18</v>
      </c>
      <c r="D87" s="26" t="s">
        <v>285</v>
      </c>
      <c r="E87" s="66">
        <v>5795900</v>
      </c>
      <c r="F87" s="77">
        <v>5795900</v>
      </c>
      <c r="G87" s="78">
        <v>0</v>
      </c>
      <c r="H87" s="37">
        <f t="shared" si="9"/>
        <v>0</v>
      </c>
      <c r="I87" s="43">
        <f>SUM(I88)</f>
        <v>0</v>
      </c>
      <c r="J87" s="43"/>
      <c r="K87" s="37">
        <f t="shared" si="7"/>
        <v>5795900</v>
      </c>
      <c r="L87" s="37">
        <f t="shared" si="8"/>
        <v>5795900</v>
      </c>
      <c r="M87" s="37">
        <f t="shared" si="8"/>
        <v>0</v>
      </c>
    </row>
    <row r="88" spans="1:13" ht="46.8" x14ac:dyDescent="0.25">
      <c r="A88" s="10" t="s">
        <v>205</v>
      </c>
      <c r="B88" s="10" t="s">
        <v>83</v>
      </c>
      <c r="C88" s="10" t="s">
        <v>23</v>
      </c>
      <c r="D88" s="27" t="s">
        <v>84</v>
      </c>
      <c r="E88" s="67">
        <v>1801900</v>
      </c>
      <c r="F88" s="73">
        <v>1801900</v>
      </c>
      <c r="G88" s="74">
        <v>0</v>
      </c>
      <c r="H88" s="38">
        <f t="shared" si="9"/>
        <v>0</v>
      </c>
      <c r="I88" s="41"/>
      <c r="J88" s="42"/>
      <c r="K88" s="38">
        <f t="shared" si="7"/>
        <v>1801900</v>
      </c>
      <c r="L88" s="38">
        <f t="shared" si="8"/>
        <v>1801900</v>
      </c>
      <c r="M88" s="37">
        <f t="shared" si="8"/>
        <v>0</v>
      </c>
    </row>
    <row r="89" spans="1:13" ht="15.6" x14ac:dyDescent="0.25">
      <c r="A89" s="10" t="s">
        <v>206</v>
      </c>
      <c r="B89" s="10" t="s">
        <v>33</v>
      </c>
      <c r="C89" s="10" t="s">
        <v>34</v>
      </c>
      <c r="D89" s="27" t="s">
        <v>35</v>
      </c>
      <c r="E89" s="67">
        <v>319000</v>
      </c>
      <c r="F89" s="73">
        <v>319000</v>
      </c>
      <c r="G89" s="74">
        <v>0</v>
      </c>
      <c r="H89" s="38"/>
      <c r="I89" s="42"/>
      <c r="J89" s="42"/>
      <c r="K89" s="38">
        <f t="shared" si="7"/>
        <v>319000</v>
      </c>
      <c r="L89" s="38">
        <f t="shared" si="8"/>
        <v>319000</v>
      </c>
      <c r="M89" s="37">
        <f t="shared" si="8"/>
        <v>0</v>
      </c>
    </row>
    <row r="90" spans="1:13" ht="15.6" x14ac:dyDescent="0.25">
      <c r="A90" s="10" t="s">
        <v>207</v>
      </c>
      <c r="B90" s="10" t="s">
        <v>208</v>
      </c>
      <c r="C90" s="10" t="s">
        <v>50</v>
      </c>
      <c r="D90" s="27" t="s">
        <v>209</v>
      </c>
      <c r="E90" s="67">
        <v>1483700</v>
      </c>
      <c r="F90" s="73">
        <v>1483700</v>
      </c>
      <c r="G90" s="74">
        <v>0</v>
      </c>
      <c r="H90" s="38"/>
      <c r="I90" s="42"/>
      <c r="J90" s="42"/>
      <c r="K90" s="38">
        <f t="shared" si="7"/>
        <v>1483700</v>
      </c>
      <c r="L90" s="38">
        <f t="shared" si="8"/>
        <v>1483700</v>
      </c>
      <c r="M90" s="37">
        <f t="shared" si="8"/>
        <v>0</v>
      </c>
    </row>
    <row r="91" spans="1:13" ht="31.2" x14ac:dyDescent="0.25">
      <c r="A91" s="10" t="s">
        <v>210</v>
      </c>
      <c r="B91" s="10" t="s">
        <v>211</v>
      </c>
      <c r="C91" s="10" t="s">
        <v>132</v>
      </c>
      <c r="D91" s="27" t="s">
        <v>212</v>
      </c>
      <c r="E91" s="67">
        <v>726100</v>
      </c>
      <c r="F91" s="73">
        <v>726100</v>
      </c>
      <c r="G91" s="74">
        <v>0</v>
      </c>
      <c r="H91" s="38"/>
      <c r="I91" s="42"/>
      <c r="J91" s="42"/>
      <c r="K91" s="38">
        <f t="shared" si="7"/>
        <v>726100</v>
      </c>
      <c r="L91" s="38">
        <f t="shared" si="8"/>
        <v>726100</v>
      </c>
      <c r="M91" s="37">
        <f t="shared" si="8"/>
        <v>0</v>
      </c>
    </row>
    <row r="92" spans="1:13" ht="31.2" x14ac:dyDescent="0.25">
      <c r="A92" s="10" t="s">
        <v>213</v>
      </c>
      <c r="B92" s="10" t="s">
        <v>214</v>
      </c>
      <c r="C92" s="10" t="s">
        <v>132</v>
      </c>
      <c r="D92" s="27" t="s">
        <v>215</v>
      </c>
      <c r="E92" s="67">
        <v>260000</v>
      </c>
      <c r="F92" s="73">
        <v>260000</v>
      </c>
      <c r="G92" s="74">
        <v>0</v>
      </c>
      <c r="H92" s="38"/>
      <c r="I92" s="42"/>
      <c r="J92" s="42"/>
      <c r="K92" s="38">
        <f t="shared" si="7"/>
        <v>260000</v>
      </c>
      <c r="L92" s="38">
        <f t="shared" si="8"/>
        <v>260000</v>
      </c>
      <c r="M92" s="37">
        <f t="shared" si="8"/>
        <v>0</v>
      </c>
    </row>
    <row r="93" spans="1:13" ht="62.4" x14ac:dyDescent="0.25">
      <c r="A93" s="10" t="s">
        <v>216</v>
      </c>
      <c r="B93" s="10" t="s">
        <v>217</v>
      </c>
      <c r="C93" s="10" t="s">
        <v>132</v>
      </c>
      <c r="D93" s="27" t="s">
        <v>218</v>
      </c>
      <c r="E93" s="67">
        <v>1205200</v>
      </c>
      <c r="F93" s="73">
        <v>1205200</v>
      </c>
      <c r="G93" s="74">
        <v>0</v>
      </c>
      <c r="H93" s="38"/>
      <c r="I93" s="42"/>
      <c r="J93" s="42"/>
      <c r="K93" s="38">
        <f t="shared" si="7"/>
        <v>1205200</v>
      </c>
      <c r="L93" s="38">
        <f t="shared" si="8"/>
        <v>1205200</v>
      </c>
      <c r="M93" s="37">
        <f t="shared" si="8"/>
        <v>0</v>
      </c>
    </row>
    <row r="94" spans="1:13" ht="46.8" x14ac:dyDescent="0.25">
      <c r="A94" s="9" t="s">
        <v>219</v>
      </c>
      <c r="B94" s="9" t="s">
        <v>18</v>
      </c>
      <c r="C94" s="9" t="s">
        <v>18</v>
      </c>
      <c r="D94" s="26" t="s">
        <v>220</v>
      </c>
      <c r="E94" s="66">
        <v>122100568.08</v>
      </c>
      <c r="F94" s="77">
        <v>106075900</v>
      </c>
      <c r="G94" s="77">
        <v>16024668.08</v>
      </c>
      <c r="H94" s="37">
        <f t="shared" si="9"/>
        <v>500000</v>
      </c>
      <c r="I94" s="43">
        <f>SUM(I95)</f>
        <v>500000</v>
      </c>
      <c r="J94" s="43">
        <f>SUM(J95)</f>
        <v>0</v>
      </c>
      <c r="K94" s="37">
        <f t="shared" si="7"/>
        <v>122600568.08</v>
      </c>
      <c r="L94" s="37">
        <f t="shared" si="8"/>
        <v>106575900</v>
      </c>
      <c r="M94" s="37">
        <f t="shared" si="8"/>
        <v>16024668.08</v>
      </c>
    </row>
    <row r="95" spans="1:13" ht="46.8" x14ac:dyDescent="0.25">
      <c r="A95" s="9" t="s">
        <v>221</v>
      </c>
      <c r="B95" s="9" t="s">
        <v>18</v>
      </c>
      <c r="C95" s="9" t="s">
        <v>18</v>
      </c>
      <c r="D95" s="26" t="s">
        <v>220</v>
      </c>
      <c r="E95" s="66">
        <v>122100568.08</v>
      </c>
      <c r="F95" s="77">
        <v>106075900</v>
      </c>
      <c r="G95" s="77">
        <v>16024668.08</v>
      </c>
      <c r="H95" s="37">
        <f t="shared" si="9"/>
        <v>500000</v>
      </c>
      <c r="I95" s="43">
        <f>SUM(I96:I110)</f>
        <v>500000</v>
      </c>
      <c r="J95" s="43">
        <f>SUM(J96:J110)</f>
        <v>0</v>
      </c>
      <c r="K95" s="37">
        <f t="shared" si="7"/>
        <v>122600568.08</v>
      </c>
      <c r="L95" s="37">
        <f t="shared" si="8"/>
        <v>106575900</v>
      </c>
      <c r="M95" s="37">
        <f t="shared" si="8"/>
        <v>16024668.08</v>
      </c>
    </row>
    <row r="96" spans="1:13" ht="46.8" x14ac:dyDescent="0.25">
      <c r="A96" s="10" t="s">
        <v>222</v>
      </c>
      <c r="B96" s="10" t="s">
        <v>83</v>
      </c>
      <c r="C96" s="10" t="s">
        <v>23</v>
      </c>
      <c r="D96" s="27" t="s">
        <v>84</v>
      </c>
      <c r="E96" s="67">
        <v>3262600</v>
      </c>
      <c r="F96" s="73">
        <v>3262600</v>
      </c>
      <c r="G96" s="74">
        <v>0</v>
      </c>
      <c r="H96" s="38">
        <f t="shared" si="9"/>
        <v>0</v>
      </c>
      <c r="I96" s="41"/>
      <c r="J96" s="41"/>
      <c r="K96" s="38">
        <f t="shared" si="7"/>
        <v>3262600</v>
      </c>
      <c r="L96" s="38">
        <f t="shared" si="8"/>
        <v>3262600</v>
      </c>
      <c r="M96" s="38">
        <f t="shared" si="8"/>
        <v>0</v>
      </c>
    </row>
    <row r="97" spans="1:13" ht="46.8" x14ac:dyDescent="0.25">
      <c r="A97" s="10" t="s">
        <v>223</v>
      </c>
      <c r="B97" s="10" t="s">
        <v>29</v>
      </c>
      <c r="C97" s="10" t="s">
        <v>30</v>
      </c>
      <c r="D97" s="27" t="s">
        <v>31</v>
      </c>
      <c r="E97" s="67">
        <v>27600</v>
      </c>
      <c r="F97" s="73">
        <v>27600</v>
      </c>
      <c r="G97" s="74">
        <v>0</v>
      </c>
      <c r="H97" s="38"/>
      <c r="I97" s="42"/>
      <c r="J97" s="42"/>
      <c r="K97" s="38">
        <f t="shared" si="7"/>
        <v>27600</v>
      </c>
      <c r="L97" s="38">
        <f t="shared" si="8"/>
        <v>27600</v>
      </c>
      <c r="M97" s="38">
        <f t="shared" si="8"/>
        <v>0</v>
      </c>
    </row>
    <row r="98" spans="1:13" ht="15.6" x14ac:dyDescent="0.25">
      <c r="A98" s="10" t="s">
        <v>224</v>
      </c>
      <c r="B98" s="10" t="s">
        <v>33</v>
      </c>
      <c r="C98" s="10" t="s">
        <v>34</v>
      </c>
      <c r="D98" s="27" t="s">
        <v>35</v>
      </c>
      <c r="E98" s="67">
        <v>248000</v>
      </c>
      <c r="F98" s="73">
        <v>248000</v>
      </c>
      <c r="G98" s="74">
        <v>0</v>
      </c>
      <c r="H98" s="38"/>
      <c r="I98" s="42"/>
      <c r="J98" s="42"/>
      <c r="K98" s="38">
        <f t="shared" si="7"/>
        <v>248000</v>
      </c>
      <c r="L98" s="38">
        <f t="shared" si="8"/>
        <v>248000</v>
      </c>
      <c r="M98" s="38">
        <f t="shared" si="8"/>
        <v>0</v>
      </c>
    </row>
    <row r="99" spans="1:13" ht="15.6" x14ac:dyDescent="0.25">
      <c r="A99" s="10" t="s">
        <v>225</v>
      </c>
      <c r="B99" s="10" t="s">
        <v>226</v>
      </c>
      <c r="C99" s="10" t="s">
        <v>227</v>
      </c>
      <c r="D99" s="27" t="s">
        <v>228</v>
      </c>
      <c r="E99" s="67">
        <v>21600</v>
      </c>
      <c r="F99" s="73">
        <v>21600</v>
      </c>
      <c r="G99" s="74">
        <v>0</v>
      </c>
      <c r="H99" s="38"/>
      <c r="I99" s="42"/>
      <c r="J99" s="42"/>
      <c r="K99" s="38">
        <f t="shared" si="7"/>
        <v>21600</v>
      </c>
      <c r="L99" s="38">
        <f t="shared" si="8"/>
        <v>21600</v>
      </c>
      <c r="M99" s="38">
        <f t="shared" si="8"/>
        <v>0</v>
      </c>
    </row>
    <row r="100" spans="1:13" ht="31.2" x14ac:dyDescent="0.25">
      <c r="A100" s="17">
        <v>1216011</v>
      </c>
      <c r="B100" s="17">
        <v>6011</v>
      </c>
      <c r="C100" s="17">
        <v>610</v>
      </c>
      <c r="D100" s="27" t="s">
        <v>286</v>
      </c>
      <c r="E100" s="67">
        <v>2770266.17</v>
      </c>
      <c r="F100" s="73">
        <v>0</v>
      </c>
      <c r="G100" s="74">
        <v>2770266.17</v>
      </c>
      <c r="H100" s="38">
        <f t="shared" si="9"/>
        <v>0</v>
      </c>
      <c r="I100" s="42"/>
      <c r="J100" s="41"/>
      <c r="K100" s="38">
        <f t="shared" si="7"/>
        <v>2770266.17</v>
      </c>
      <c r="L100" s="38">
        <f t="shared" si="8"/>
        <v>0</v>
      </c>
      <c r="M100" s="38">
        <f t="shared" si="8"/>
        <v>2770266.17</v>
      </c>
    </row>
    <row r="101" spans="1:13" ht="31.2" x14ac:dyDescent="0.25">
      <c r="A101" s="10" t="s">
        <v>229</v>
      </c>
      <c r="B101" s="10" t="s">
        <v>230</v>
      </c>
      <c r="C101" s="10" t="s">
        <v>58</v>
      </c>
      <c r="D101" s="27" t="s">
        <v>231</v>
      </c>
      <c r="E101" s="67">
        <v>21700000</v>
      </c>
      <c r="F101" s="73">
        <v>21700000</v>
      </c>
      <c r="G101" s="74">
        <v>0</v>
      </c>
      <c r="H101" s="38"/>
      <c r="I101" s="42"/>
      <c r="J101" s="42"/>
      <c r="K101" s="38">
        <f t="shared" si="7"/>
        <v>21700000</v>
      </c>
      <c r="L101" s="38">
        <f t="shared" si="8"/>
        <v>21700000</v>
      </c>
      <c r="M101" s="38">
        <f t="shared" si="8"/>
        <v>0</v>
      </c>
    </row>
    <row r="102" spans="1:13" ht="31.2" x14ac:dyDescent="0.25">
      <c r="A102" s="17">
        <v>1216013</v>
      </c>
      <c r="B102" s="17">
        <v>6013</v>
      </c>
      <c r="C102" s="10" t="s">
        <v>58</v>
      </c>
      <c r="D102" s="27" t="s">
        <v>287</v>
      </c>
      <c r="E102" s="67">
        <v>299261</v>
      </c>
      <c r="F102" s="73">
        <v>0</v>
      </c>
      <c r="G102" s="74">
        <v>299261</v>
      </c>
      <c r="H102" s="38">
        <f t="shared" si="9"/>
        <v>0</v>
      </c>
      <c r="I102" s="42"/>
      <c r="J102" s="41"/>
      <c r="K102" s="38">
        <f t="shared" si="7"/>
        <v>299261</v>
      </c>
      <c r="L102" s="38">
        <f t="shared" si="8"/>
        <v>0</v>
      </c>
      <c r="M102" s="38">
        <f t="shared" si="8"/>
        <v>299261</v>
      </c>
    </row>
    <row r="103" spans="1:13" ht="31.2" x14ac:dyDescent="0.25">
      <c r="A103" s="10" t="s">
        <v>232</v>
      </c>
      <c r="B103" s="10" t="s">
        <v>233</v>
      </c>
      <c r="C103" s="10" t="s">
        <v>58</v>
      </c>
      <c r="D103" s="27" t="s">
        <v>234</v>
      </c>
      <c r="E103" s="67">
        <v>910685.48</v>
      </c>
      <c r="F103" s="73">
        <v>150000</v>
      </c>
      <c r="G103" s="74">
        <v>760685.48</v>
      </c>
      <c r="H103" s="38">
        <f t="shared" si="9"/>
        <v>0</v>
      </c>
      <c r="I103" s="42"/>
      <c r="J103" s="41"/>
      <c r="K103" s="38">
        <f t="shared" si="7"/>
        <v>910685.48</v>
      </c>
      <c r="L103" s="38">
        <f t="shared" si="8"/>
        <v>150000</v>
      </c>
      <c r="M103" s="38">
        <f t="shared" si="8"/>
        <v>760685.48</v>
      </c>
    </row>
    <row r="104" spans="1:13" ht="31.2" x14ac:dyDescent="0.25">
      <c r="A104" s="10" t="s">
        <v>235</v>
      </c>
      <c r="B104" s="10" t="s">
        <v>236</v>
      </c>
      <c r="C104" s="10" t="s">
        <v>58</v>
      </c>
      <c r="D104" s="27" t="s">
        <v>237</v>
      </c>
      <c r="E104" s="67">
        <v>859600</v>
      </c>
      <c r="F104" s="73">
        <v>859600</v>
      </c>
      <c r="G104" s="74">
        <v>0</v>
      </c>
      <c r="H104" s="38"/>
      <c r="I104" s="42"/>
      <c r="J104" s="42"/>
      <c r="K104" s="38">
        <f t="shared" si="7"/>
        <v>859600</v>
      </c>
      <c r="L104" s="38">
        <f t="shared" si="8"/>
        <v>859600</v>
      </c>
      <c r="M104" s="38">
        <f t="shared" si="8"/>
        <v>0</v>
      </c>
    </row>
    <row r="105" spans="1:13" ht="15.6" x14ac:dyDescent="0.25">
      <c r="A105" s="10" t="s">
        <v>238</v>
      </c>
      <c r="B105" s="10" t="s">
        <v>57</v>
      </c>
      <c r="C105" s="10" t="s">
        <v>58</v>
      </c>
      <c r="D105" s="27" t="s">
        <v>59</v>
      </c>
      <c r="E105" s="67">
        <v>73726812.430000007</v>
      </c>
      <c r="F105" s="73">
        <v>66501500</v>
      </c>
      <c r="G105" s="73">
        <v>7225312.4299999997</v>
      </c>
      <c r="H105" s="38">
        <f t="shared" si="9"/>
        <v>500000</v>
      </c>
      <c r="I105" s="42">
        <v>500000</v>
      </c>
      <c r="J105" s="41"/>
      <c r="K105" s="38">
        <f t="shared" si="7"/>
        <v>74226812.430000007</v>
      </c>
      <c r="L105" s="38">
        <f t="shared" si="8"/>
        <v>67001500</v>
      </c>
      <c r="M105" s="38">
        <f t="shared" si="8"/>
        <v>7225312.4299999997</v>
      </c>
    </row>
    <row r="106" spans="1:13" ht="31.2" x14ac:dyDescent="0.25">
      <c r="A106" s="13">
        <v>1217370</v>
      </c>
      <c r="B106" s="13">
        <v>7370</v>
      </c>
      <c r="C106" s="13" t="s">
        <v>66</v>
      </c>
      <c r="D106" s="27" t="s">
        <v>288</v>
      </c>
      <c r="E106" s="67">
        <v>489000</v>
      </c>
      <c r="F106" s="73">
        <v>0</v>
      </c>
      <c r="G106" s="74">
        <v>489000</v>
      </c>
      <c r="H106" s="38">
        <f t="shared" si="9"/>
        <v>0</v>
      </c>
      <c r="I106" s="41"/>
      <c r="J106" s="41"/>
      <c r="K106" s="38">
        <f t="shared" si="7"/>
        <v>489000</v>
      </c>
      <c r="L106" s="38">
        <f t="shared" si="8"/>
        <v>0</v>
      </c>
      <c r="M106" s="38">
        <f t="shared" si="8"/>
        <v>489000</v>
      </c>
    </row>
    <row r="107" spans="1:13" ht="46.8" x14ac:dyDescent="0.25">
      <c r="A107" s="10" t="s">
        <v>239</v>
      </c>
      <c r="B107" s="10" t="s">
        <v>240</v>
      </c>
      <c r="C107" s="10" t="s">
        <v>241</v>
      </c>
      <c r="D107" s="27" t="s">
        <v>242</v>
      </c>
      <c r="E107" s="67">
        <v>13305000</v>
      </c>
      <c r="F107" s="73">
        <v>13305000</v>
      </c>
      <c r="G107" s="74">
        <v>0</v>
      </c>
      <c r="H107" s="38"/>
      <c r="I107" s="41"/>
      <c r="J107" s="41"/>
      <c r="K107" s="38">
        <f t="shared" si="7"/>
        <v>13305000</v>
      </c>
      <c r="L107" s="38">
        <f t="shared" si="8"/>
        <v>13305000</v>
      </c>
      <c r="M107" s="38">
        <f t="shared" si="8"/>
        <v>0</v>
      </c>
    </row>
    <row r="108" spans="1:13" ht="15.6" x14ac:dyDescent="0.25">
      <c r="A108" s="17">
        <v>1217640</v>
      </c>
      <c r="B108" s="17">
        <v>7640</v>
      </c>
      <c r="C108" s="13" t="s">
        <v>62</v>
      </c>
      <c r="D108" s="27" t="s">
        <v>63</v>
      </c>
      <c r="E108" s="67">
        <v>24079.62</v>
      </c>
      <c r="F108" s="73">
        <v>0</v>
      </c>
      <c r="G108" s="74">
        <v>24079.62</v>
      </c>
      <c r="H108" s="38">
        <f t="shared" si="9"/>
        <v>0</v>
      </c>
      <c r="I108" s="41"/>
      <c r="J108" s="41"/>
      <c r="K108" s="38">
        <f t="shared" si="7"/>
        <v>24079.62</v>
      </c>
      <c r="L108" s="38">
        <f t="shared" si="8"/>
        <v>0</v>
      </c>
      <c r="M108" s="38">
        <f t="shared" si="8"/>
        <v>24079.62</v>
      </c>
    </row>
    <row r="109" spans="1:13" ht="124.8" x14ac:dyDescent="0.25">
      <c r="A109" s="17">
        <v>1217691</v>
      </c>
      <c r="B109" s="17">
        <v>7691</v>
      </c>
      <c r="C109" s="13" t="s">
        <v>66</v>
      </c>
      <c r="D109" s="27" t="s">
        <v>289</v>
      </c>
      <c r="E109" s="67">
        <v>3229312.91</v>
      </c>
      <c r="F109" s="73">
        <v>0</v>
      </c>
      <c r="G109" s="74">
        <v>3229312.91</v>
      </c>
      <c r="H109" s="38">
        <f t="shared" si="9"/>
        <v>0</v>
      </c>
      <c r="I109" s="41"/>
      <c r="J109" s="41"/>
      <c r="K109" s="38">
        <f t="shared" si="7"/>
        <v>3229312.91</v>
      </c>
      <c r="L109" s="38">
        <f t="shared" si="8"/>
        <v>0</v>
      </c>
      <c r="M109" s="38">
        <f t="shared" si="8"/>
        <v>3229312.91</v>
      </c>
    </row>
    <row r="110" spans="1:13" ht="31.2" x14ac:dyDescent="0.25">
      <c r="A110" s="10" t="s">
        <v>243</v>
      </c>
      <c r="B110" s="10" t="s">
        <v>76</v>
      </c>
      <c r="C110" s="10" t="s">
        <v>77</v>
      </c>
      <c r="D110" s="27" t="s">
        <v>78</v>
      </c>
      <c r="E110" s="67">
        <v>1226750.47</v>
      </c>
      <c r="F110" s="73">
        <v>0</v>
      </c>
      <c r="G110" s="74">
        <v>1226750.47</v>
      </c>
      <c r="H110" s="38">
        <f t="shared" si="9"/>
        <v>0</v>
      </c>
      <c r="I110" s="42"/>
      <c r="J110" s="41"/>
      <c r="K110" s="38">
        <f t="shared" si="7"/>
        <v>1226750.47</v>
      </c>
      <c r="L110" s="38">
        <f t="shared" si="8"/>
        <v>0</v>
      </c>
      <c r="M110" s="38">
        <f t="shared" si="8"/>
        <v>1226750.47</v>
      </c>
    </row>
    <row r="111" spans="1:13" ht="46.8" x14ac:dyDescent="0.25">
      <c r="A111" s="9" t="s">
        <v>244</v>
      </c>
      <c r="B111" s="9" t="s">
        <v>18</v>
      </c>
      <c r="C111" s="9" t="s">
        <v>18</v>
      </c>
      <c r="D111" s="26" t="s">
        <v>245</v>
      </c>
      <c r="E111" s="66">
        <v>57912472.259999998</v>
      </c>
      <c r="F111" s="77">
        <v>5730000</v>
      </c>
      <c r="G111" s="78">
        <v>52182472.259999998</v>
      </c>
      <c r="H111" s="37">
        <f t="shared" si="9"/>
        <v>0</v>
      </c>
      <c r="I111" s="43">
        <f>SUM(I112)</f>
        <v>0</v>
      </c>
      <c r="J111" s="43">
        <f>SUM(J112)</f>
        <v>0</v>
      </c>
      <c r="K111" s="37">
        <f t="shared" si="7"/>
        <v>57912472.259999998</v>
      </c>
      <c r="L111" s="37">
        <f t="shared" si="8"/>
        <v>5730000</v>
      </c>
      <c r="M111" s="37">
        <f t="shared" si="8"/>
        <v>52182472.259999998</v>
      </c>
    </row>
    <row r="112" spans="1:13" ht="46.8" x14ac:dyDescent="0.25">
      <c r="A112" s="9" t="s">
        <v>246</v>
      </c>
      <c r="B112" s="9" t="s">
        <v>18</v>
      </c>
      <c r="C112" s="9" t="s">
        <v>18</v>
      </c>
      <c r="D112" s="26" t="s">
        <v>245</v>
      </c>
      <c r="E112" s="66">
        <v>57912472.259999998</v>
      </c>
      <c r="F112" s="77">
        <v>5730000</v>
      </c>
      <c r="G112" s="78">
        <v>52182472.259999998</v>
      </c>
      <c r="H112" s="37">
        <f t="shared" si="9"/>
        <v>0</v>
      </c>
      <c r="I112" s="43">
        <f>SUM(I113:I128)</f>
        <v>0</v>
      </c>
      <c r="J112" s="43">
        <f>SUM(J113:J128)</f>
        <v>0</v>
      </c>
      <c r="K112" s="37">
        <f t="shared" si="7"/>
        <v>57912472.259999998</v>
      </c>
      <c r="L112" s="37">
        <f t="shared" si="8"/>
        <v>5730000</v>
      </c>
      <c r="M112" s="37">
        <f t="shared" si="8"/>
        <v>52182472.259999998</v>
      </c>
    </row>
    <row r="113" spans="1:13" ht="78" x14ac:dyDescent="0.3">
      <c r="A113" s="18" t="s">
        <v>290</v>
      </c>
      <c r="B113" s="18" t="s">
        <v>22</v>
      </c>
      <c r="C113" s="18" t="s">
        <v>23</v>
      </c>
      <c r="D113" s="29" t="s">
        <v>24</v>
      </c>
      <c r="E113" s="67">
        <v>9368.42</v>
      </c>
      <c r="F113" s="76">
        <v>0</v>
      </c>
      <c r="G113" s="71">
        <v>9368.42</v>
      </c>
      <c r="H113" s="38">
        <f t="shared" si="9"/>
        <v>0</v>
      </c>
      <c r="I113" s="42"/>
      <c r="J113" s="41"/>
      <c r="K113" s="38">
        <f t="shared" si="7"/>
        <v>9368.42</v>
      </c>
      <c r="L113" s="38">
        <f t="shared" si="8"/>
        <v>0</v>
      </c>
      <c r="M113" s="38">
        <f t="shared" si="8"/>
        <v>9368.42</v>
      </c>
    </row>
    <row r="114" spans="1:13" ht="46.8" x14ac:dyDescent="0.25">
      <c r="A114" s="10" t="s">
        <v>247</v>
      </c>
      <c r="B114" s="10" t="s">
        <v>83</v>
      </c>
      <c r="C114" s="10" t="s">
        <v>23</v>
      </c>
      <c r="D114" s="27" t="s">
        <v>84</v>
      </c>
      <c r="E114" s="67">
        <v>3291000</v>
      </c>
      <c r="F114" s="76">
        <v>3291000</v>
      </c>
      <c r="G114" s="71">
        <v>0</v>
      </c>
      <c r="H114" s="38">
        <f t="shared" si="9"/>
        <v>0</v>
      </c>
      <c r="I114" s="41"/>
      <c r="J114" s="41"/>
      <c r="K114" s="38">
        <f t="shared" si="7"/>
        <v>3291000</v>
      </c>
      <c r="L114" s="38">
        <f t="shared" si="8"/>
        <v>3291000</v>
      </c>
      <c r="M114" s="38">
        <f t="shared" si="8"/>
        <v>0</v>
      </c>
    </row>
    <row r="115" spans="1:13" ht="15.6" x14ac:dyDescent="0.25">
      <c r="A115" s="10" t="s">
        <v>248</v>
      </c>
      <c r="B115" s="10" t="s">
        <v>33</v>
      </c>
      <c r="C115" s="10" t="s">
        <v>34</v>
      </c>
      <c r="D115" s="27" t="s">
        <v>35</v>
      </c>
      <c r="E115" s="67">
        <v>219000</v>
      </c>
      <c r="F115" s="76">
        <v>219000</v>
      </c>
      <c r="G115" s="71">
        <v>0</v>
      </c>
      <c r="H115" s="38"/>
      <c r="I115" s="41"/>
      <c r="J115" s="41"/>
      <c r="K115" s="38">
        <f t="shared" si="7"/>
        <v>219000</v>
      </c>
      <c r="L115" s="38">
        <f t="shared" si="8"/>
        <v>219000</v>
      </c>
      <c r="M115" s="38">
        <f t="shared" si="8"/>
        <v>0</v>
      </c>
    </row>
    <row r="116" spans="1:13" ht="31.2" x14ac:dyDescent="0.25">
      <c r="A116" s="17">
        <v>1512010</v>
      </c>
      <c r="B116" s="17">
        <v>2010</v>
      </c>
      <c r="C116" s="13" t="s">
        <v>38</v>
      </c>
      <c r="D116" s="27" t="s">
        <v>39</v>
      </c>
      <c r="E116" s="67">
        <v>8834321.1600000001</v>
      </c>
      <c r="F116" s="76">
        <v>0</v>
      </c>
      <c r="G116" s="71">
        <v>8834321.1600000001</v>
      </c>
      <c r="H116" s="38">
        <f t="shared" si="9"/>
        <v>0</v>
      </c>
      <c r="I116" s="41"/>
      <c r="J116" s="41"/>
      <c r="K116" s="38">
        <f t="shared" si="7"/>
        <v>8834321.1600000001</v>
      </c>
      <c r="L116" s="38">
        <f t="shared" si="8"/>
        <v>0</v>
      </c>
      <c r="M116" s="38">
        <f t="shared" si="8"/>
        <v>8834321.1600000001</v>
      </c>
    </row>
    <row r="117" spans="1:13" ht="31.2" x14ac:dyDescent="0.25">
      <c r="A117" s="17">
        <v>1516011</v>
      </c>
      <c r="B117" s="17">
        <v>6011</v>
      </c>
      <c r="C117" s="17">
        <v>610</v>
      </c>
      <c r="D117" s="27" t="s">
        <v>286</v>
      </c>
      <c r="E117" s="67">
        <v>7050377.7999999998</v>
      </c>
      <c r="F117" s="76">
        <v>0</v>
      </c>
      <c r="G117" s="71">
        <v>7050377.7999999998</v>
      </c>
      <c r="H117" s="38">
        <f t="shared" si="9"/>
        <v>0</v>
      </c>
      <c r="I117" s="41"/>
      <c r="J117" s="41"/>
      <c r="K117" s="38">
        <f t="shared" si="7"/>
        <v>7050377.7999999998</v>
      </c>
      <c r="L117" s="38">
        <f t="shared" si="8"/>
        <v>0</v>
      </c>
      <c r="M117" s="38">
        <f t="shared" si="8"/>
        <v>7050377.7999999998</v>
      </c>
    </row>
    <row r="118" spans="1:13" ht="31.2" x14ac:dyDescent="0.25">
      <c r="A118" s="17">
        <v>1516013</v>
      </c>
      <c r="B118" s="17">
        <v>6013</v>
      </c>
      <c r="C118" s="14" t="s">
        <v>58</v>
      </c>
      <c r="D118" s="27" t="s">
        <v>287</v>
      </c>
      <c r="E118" s="67">
        <v>50000</v>
      </c>
      <c r="F118" s="76">
        <v>0</v>
      </c>
      <c r="G118" s="71">
        <v>50000</v>
      </c>
      <c r="H118" s="38">
        <f t="shared" si="9"/>
        <v>0</v>
      </c>
      <c r="I118" s="41"/>
      <c r="J118" s="41"/>
      <c r="K118" s="38">
        <f t="shared" si="7"/>
        <v>50000</v>
      </c>
      <c r="L118" s="38">
        <f t="shared" si="8"/>
        <v>0</v>
      </c>
      <c r="M118" s="38">
        <f t="shared" si="8"/>
        <v>50000</v>
      </c>
    </row>
    <row r="119" spans="1:13" ht="31.2" x14ac:dyDescent="0.25">
      <c r="A119" s="17">
        <v>1516015</v>
      </c>
      <c r="B119" s="10" t="s">
        <v>233</v>
      </c>
      <c r="C119" s="10" t="s">
        <v>58</v>
      </c>
      <c r="D119" s="27" t="s">
        <v>234</v>
      </c>
      <c r="E119" s="67">
        <v>2200038.56</v>
      </c>
      <c r="F119" s="76">
        <v>0</v>
      </c>
      <c r="G119" s="71">
        <v>2200038.56</v>
      </c>
      <c r="H119" s="38">
        <f t="shared" si="9"/>
        <v>0</v>
      </c>
      <c r="I119" s="41"/>
      <c r="J119" s="41"/>
      <c r="K119" s="38">
        <f t="shared" si="7"/>
        <v>2200038.56</v>
      </c>
      <c r="L119" s="38">
        <f t="shared" si="8"/>
        <v>0</v>
      </c>
      <c r="M119" s="38">
        <f t="shared" si="8"/>
        <v>2200038.56</v>
      </c>
    </row>
    <row r="120" spans="1:13" ht="15.6" x14ac:dyDescent="0.25">
      <c r="A120" s="17">
        <v>1516030</v>
      </c>
      <c r="B120" s="17">
        <v>6030</v>
      </c>
      <c r="C120" s="10" t="s">
        <v>58</v>
      </c>
      <c r="D120" s="27" t="s">
        <v>59</v>
      </c>
      <c r="E120" s="67">
        <v>6061951.1600000001</v>
      </c>
      <c r="F120" s="76">
        <v>0</v>
      </c>
      <c r="G120" s="71">
        <v>6061951.1600000001</v>
      </c>
      <c r="H120" s="38">
        <f t="shared" si="9"/>
        <v>0</v>
      </c>
      <c r="I120" s="41"/>
      <c r="J120" s="41"/>
      <c r="K120" s="38">
        <f t="shared" si="7"/>
        <v>6061951.1600000001</v>
      </c>
      <c r="L120" s="38">
        <f t="shared" si="8"/>
        <v>0</v>
      </c>
      <c r="M120" s="38">
        <f t="shared" si="8"/>
        <v>6061951.1600000001</v>
      </c>
    </row>
    <row r="121" spans="1:13" ht="31.2" x14ac:dyDescent="0.25">
      <c r="A121" s="17">
        <v>1517310</v>
      </c>
      <c r="B121" s="17">
        <v>7310</v>
      </c>
      <c r="C121" s="14" t="s">
        <v>291</v>
      </c>
      <c r="D121" s="27" t="s">
        <v>292</v>
      </c>
      <c r="E121" s="67">
        <v>350000</v>
      </c>
      <c r="F121" s="76">
        <v>0</v>
      </c>
      <c r="G121" s="71">
        <v>350000</v>
      </c>
      <c r="H121" s="38">
        <f t="shared" si="9"/>
        <v>0</v>
      </c>
      <c r="I121" s="41"/>
      <c r="J121" s="41"/>
      <c r="K121" s="38">
        <f t="shared" si="7"/>
        <v>350000</v>
      </c>
      <c r="L121" s="38">
        <f t="shared" si="8"/>
        <v>0</v>
      </c>
      <c r="M121" s="38">
        <f t="shared" si="8"/>
        <v>350000</v>
      </c>
    </row>
    <row r="122" spans="1:13" ht="15.6" x14ac:dyDescent="0.25">
      <c r="A122" s="17">
        <v>1517321</v>
      </c>
      <c r="B122" s="17">
        <v>7321</v>
      </c>
      <c r="C122" s="14" t="s">
        <v>291</v>
      </c>
      <c r="D122" s="27" t="s">
        <v>293</v>
      </c>
      <c r="E122" s="67">
        <v>7177841.5800000001</v>
      </c>
      <c r="F122" s="76">
        <v>0</v>
      </c>
      <c r="G122" s="71">
        <v>7177841.5800000001</v>
      </c>
      <c r="H122" s="38">
        <f t="shared" si="9"/>
        <v>0</v>
      </c>
      <c r="I122" s="41"/>
      <c r="J122" s="41"/>
      <c r="K122" s="38">
        <f t="shared" si="7"/>
        <v>7177841.5800000001</v>
      </c>
      <c r="L122" s="38">
        <f t="shared" si="8"/>
        <v>0</v>
      </c>
      <c r="M122" s="38">
        <f t="shared" si="8"/>
        <v>7177841.5800000001</v>
      </c>
    </row>
    <row r="123" spans="1:13" ht="31.2" x14ac:dyDescent="0.25">
      <c r="A123" s="17">
        <v>1517330</v>
      </c>
      <c r="B123" s="17">
        <v>7330</v>
      </c>
      <c r="C123" s="14" t="s">
        <v>291</v>
      </c>
      <c r="D123" s="27" t="s">
        <v>294</v>
      </c>
      <c r="E123" s="67">
        <v>2310376.9300000002</v>
      </c>
      <c r="F123" s="76">
        <v>0</v>
      </c>
      <c r="G123" s="71">
        <v>2310376.9300000002</v>
      </c>
      <c r="H123" s="38">
        <f t="shared" si="9"/>
        <v>0</v>
      </c>
      <c r="I123" s="41"/>
      <c r="J123" s="41"/>
      <c r="K123" s="38">
        <f t="shared" si="7"/>
        <v>2310376.9300000002</v>
      </c>
      <c r="L123" s="38">
        <f t="shared" si="8"/>
        <v>0</v>
      </c>
      <c r="M123" s="38">
        <f t="shared" si="8"/>
        <v>2310376.9300000002</v>
      </c>
    </row>
    <row r="124" spans="1:13" ht="31.2" x14ac:dyDescent="0.25">
      <c r="A124" s="17">
        <v>1517370</v>
      </c>
      <c r="B124" s="17">
        <v>7370</v>
      </c>
      <c r="C124" s="14" t="s">
        <v>66</v>
      </c>
      <c r="D124" s="27" t="s">
        <v>288</v>
      </c>
      <c r="E124" s="67">
        <v>12715058.050000001</v>
      </c>
      <c r="F124" s="76">
        <v>2220000</v>
      </c>
      <c r="G124" s="71">
        <v>10495058.050000001</v>
      </c>
      <c r="H124" s="38">
        <f t="shared" si="9"/>
        <v>0</v>
      </c>
      <c r="I124" s="41"/>
      <c r="J124" s="41"/>
      <c r="K124" s="38">
        <f t="shared" si="7"/>
        <v>12715058.050000001</v>
      </c>
      <c r="L124" s="38">
        <f t="shared" si="8"/>
        <v>2220000</v>
      </c>
      <c r="M124" s="38">
        <f t="shared" si="8"/>
        <v>10495058.050000001</v>
      </c>
    </row>
    <row r="125" spans="1:13" ht="31.2" x14ac:dyDescent="0.25">
      <c r="A125" s="17">
        <v>1517390</v>
      </c>
      <c r="B125" s="17">
        <v>7390</v>
      </c>
      <c r="C125" s="14" t="s">
        <v>66</v>
      </c>
      <c r="D125" s="27" t="s">
        <v>295</v>
      </c>
      <c r="E125" s="67">
        <v>1189432</v>
      </c>
      <c r="F125" s="76">
        <v>0</v>
      </c>
      <c r="G125" s="71">
        <v>1189432</v>
      </c>
      <c r="H125" s="38">
        <f t="shared" si="9"/>
        <v>0</v>
      </c>
      <c r="I125" s="41"/>
      <c r="J125" s="41"/>
      <c r="K125" s="38">
        <f t="shared" si="7"/>
        <v>1189432</v>
      </c>
      <c r="L125" s="38">
        <f t="shared" si="8"/>
        <v>0</v>
      </c>
      <c r="M125" s="38">
        <f t="shared" si="8"/>
        <v>1189432</v>
      </c>
    </row>
    <row r="126" spans="1:13" ht="15.6" x14ac:dyDescent="0.25">
      <c r="A126" s="17">
        <v>1517640</v>
      </c>
      <c r="B126" s="17">
        <v>7640</v>
      </c>
      <c r="C126" s="14" t="s">
        <v>62</v>
      </c>
      <c r="D126" s="27" t="s">
        <v>63</v>
      </c>
      <c r="E126" s="67">
        <v>1892984.86</v>
      </c>
      <c r="F126" s="76">
        <v>0</v>
      </c>
      <c r="G126" s="71">
        <v>1892984.86</v>
      </c>
      <c r="H126" s="38">
        <f t="shared" si="9"/>
        <v>0</v>
      </c>
      <c r="I126" s="41"/>
      <c r="J126" s="41"/>
      <c r="K126" s="38">
        <f t="shared" si="7"/>
        <v>1892984.86</v>
      </c>
      <c r="L126" s="38">
        <f t="shared" si="8"/>
        <v>0</v>
      </c>
      <c r="M126" s="38">
        <f t="shared" si="8"/>
        <v>1892984.86</v>
      </c>
    </row>
    <row r="127" spans="1:13" ht="124.8" x14ac:dyDescent="0.25">
      <c r="A127" s="17">
        <v>1517691</v>
      </c>
      <c r="B127" s="17">
        <v>7691</v>
      </c>
      <c r="C127" s="13" t="s">
        <v>66</v>
      </c>
      <c r="D127" s="27" t="s">
        <v>296</v>
      </c>
      <c r="E127" s="67">
        <v>4358135</v>
      </c>
      <c r="F127" s="76">
        <v>0</v>
      </c>
      <c r="G127" s="71">
        <v>4358135</v>
      </c>
      <c r="H127" s="38">
        <f t="shared" si="9"/>
        <v>0</v>
      </c>
      <c r="I127" s="41"/>
      <c r="J127" s="41"/>
      <c r="K127" s="38">
        <f t="shared" si="7"/>
        <v>4358135</v>
      </c>
      <c r="L127" s="38">
        <f t="shared" si="8"/>
        <v>0</v>
      </c>
      <c r="M127" s="38">
        <f t="shared" si="8"/>
        <v>4358135</v>
      </c>
    </row>
    <row r="128" spans="1:13" ht="31.2" x14ac:dyDescent="0.25">
      <c r="A128" s="17">
        <v>1518340</v>
      </c>
      <c r="B128" s="10" t="s">
        <v>76</v>
      </c>
      <c r="C128" s="10" t="s">
        <v>77</v>
      </c>
      <c r="D128" s="27" t="s">
        <v>78</v>
      </c>
      <c r="E128" s="67">
        <v>202586.74</v>
      </c>
      <c r="F128" s="76">
        <v>0</v>
      </c>
      <c r="G128" s="71">
        <v>202586.74</v>
      </c>
      <c r="H128" s="38">
        <f t="shared" si="9"/>
        <v>0</v>
      </c>
      <c r="I128" s="41"/>
      <c r="J128" s="41"/>
      <c r="K128" s="38">
        <f t="shared" si="7"/>
        <v>202586.74</v>
      </c>
      <c r="L128" s="38">
        <f t="shared" si="8"/>
        <v>0</v>
      </c>
      <c r="M128" s="38">
        <f t="shared" si="8"/>
        <v>202586.74</v>
      </c>
    </row>
    <row r="129" spans="1:13" ht="46.8" x14ac:dyDescent="0.25">
      <c r="A129" s="9" t="s">
        <v>249</v>
      </c>
      <c r="B129" s="9" t="s">
        <v>18</v>
      </c>
      <c r="C129" s="9" t="s">
        <v>18</v>
      </c>
      <c r="D129" s="26" t="s">
        <v>250</v>
      </c>
      <c r="E129" s="66">
        <v>16819500</v>
      </c>
      <c r="F129" s="77">
        <v>16819500</v>
      </c>
      <c r="G129" s="78">
        <v>0</v>
      </c>
      <c r="H129" s="37">
        <f t="shared" si="9"/>
        <v>0</v>
      </c>
      <c r="I129" s="43">
        <f>SUM(I130)</f>
        <v>0</v>
      </c>
      <c r="J129" s="42">
        <f>SUM(J130)</f>
        <v>0</v>
      </c>
      <c r="K129" s="37">
        <f t="shared" si="7"/>
        <v>16819500</v>
      </c>
      <c r="L129" s="37">
        <f t="shared" si="8"/>
        <v>16819500</v>
      </c>
      <c r="M129" s="37">
        <f t="shared" si="8"/>
        <v>0</v>
      </c>
    </row>
    <row r="130" spans="1:13" ht="46.8" x14ac:dyDescent="0.25">
      <c r="A130" s="9" t="s">
        <v>251</v>
      </c>
      <c r="B130" s="9" t="s">
        <v>18</v>
      </c>
      <c r="C130" s="9" t="s">
        <v>18</v>
      </c>
      <c r="D130" s="26" t="s">
        <v>250</v>
      </c>
      <c r="E130" s="66">
        <v>16819500</v>
      </c>
      <c r="F130" s="77">
        <v>16819500</v>
      </c>
      <c r="G130" s="78">
        <v>0</v>
      </c>
      <c r="H130" s="37">
        <f t="shared" si="9"/>
        <v>0</v>
      </c>
      <c r="I130" s="43">
        <f>SUM(I131)</f>
        <v>0</v>
      </c>
      <c r="J130" s="42">
        <f>SUM(J131)</f>
        <v>0</v>
      </c>
      <c r="K130" s="37">
        <f t="shared" si="7"/>
        <v>16819500</v>
      </c>
      <c r="L130" s="37">
        <f t="shared" si="8"/>
        <v>16819500</v>
      </c>
      <c r="M130" s="37">
        <f t="shared" si="8"/>
        <v>0</v>
      </c>
    </row>
    <row r="131" spans="1:13" ht="46.8" x14ac:dyDescent="0.25">
      <c r="A131" s="10" t="s">
        <v>252</v>
      </c>
      <c r="B131" s="10" t="s">
        <v>83</v>
      </c>
      <c r="C131" s="10" t="s">
        <v>23</v>
      </c>
      <c r="D131" s="27" t="s">
        <v>84</v>
      </c>
      <c r="E131" s="67">
        <v>3222800</v>
      </c>
      <c r="F131" s="73">
        <v>3222800</v>
      </c>
      <c r="G131" s="74">
        <v>0</v>
      </c>
      <c r="H131" s="38">
        <f t="shared" si="9"/>
        <v>0</v>
      </c>
      <c r="I131" s="41"/>
      <c r="J131" s="42"/>
      <c r="K131" s="38">
        <f t="shared" si="7"/>
        <v>3222800</v>
      </c>
      <c r="L131" s="38">
        <f t="shared" si="8"/>
        <v>3222800</v>
      </c>
      <c r="M131" s="37">
        <f t="shared" si="8"/>
        <v>0</v>
      </c>
    </row>
    <row r="132" spans="1:13" ht="15.6" x14ac:dyDescent="0.25">
      <c r="A132" s="10" t="s">
        <v>253</v>
      </c>
      <c r="B132" s="10" t="s">
        <v>33</v>
      </c>
      <c r="C132" s="10" t="s">
        <v>34</v>
      </c>
      <c r="D132" s="27" t="s">
        <v>35</v>
      </c>
      <c r="E132" s="67">
        <v>269000</v>
      </c>
      <c r="F132" s="73">
        <v>269000</v>
      </c>
      <c r="G132" s="74">
        <v>0</v>
      </c>
      <c r="H132" s="37"/>
      <c r="I132" s="42"/>
      <c r="J132" s="42"/>
      <c r="K132" s="38">
        <f t="shared" si="7"/>
        <v>269000</v>
      </c>
      <c r="L132" s="38">
        <f t="shared" si="8"/>
        <v>269000</v>
      </c>
      <c r="M132" s="37">
        <f t="shared" si="8"/>
        <v>0</v>
      </c>
    </row>
    <row r="133" spans="1:13" ht="31.2" x14ac:dyDescent="0.25">
      <c r="A133" s="10" t="s">
        <v>254</v>
      </c>
      <c r="B133" s="10" t="s">
        <v>236</v>
      </c>
      <c r="C133" s="10" t="s">
        <v>58</v>
      </c>
      <c r="D133" s="27" t="s">
        <v>237</v>
      </c>
      <c r="E133" s="67">
        <v>60000</v>
      </c>
      <c r="F133" s="73">
        <v>60000</v>
      </c>
      <c r="G133" s="74">
        <v>0</v>
      </c>
      <c r="H133" s="37"/>
      <c r="I133" s="42"/>
      <c r="J133" s="42"/>
      <c r="K133" s="38">
        <f t="shared" si="7"/>
        <v>60000</v>
      </c>
      <c r="L133" s="38">
        <f t="shared" si="8"/>
        <v>60000</v>
      </c>
      <c r="M133" s="37">
        <f t="shared" si="8"/>
        <v>0</v>
      </c>
    </row>
    <row r="134" spans="1:13" ht="15.6" x14ac:dyDescent="0.25">
      <c r="A134" s="10" t="s">
        <v>255</v>
      </c>
      <c r="B134" s="10" t="s">
        <v>256</v>
      </c>
      <c r="C134" s="10" t="s">
        <v>257</v>
      </c>
      <c r="D134" s="27" t="s">
        <v>258</v>
      </c>
      <c r="E134" s="67">
        <v>200000</v>
      </c>
      <c r="F134" s="73">
        <v>200000</v>
      </c>
      <c r="G134" s="74">
        <v>0</v>
      </c>
      <c r="H134" s="37"/>
      <c r="I134" s="42"/>
      <c r="J134" s="42"/>
      <c r="K134" s="38">
        <f t="shared" si="7"/>
        <v>200000</v>
      </c>
      <c r="L134" s="38">
        <f t="shared" si="8"/>
        <v>200000</v>
      </c>
      <c r="M134" s="37">
        <f t="shared" si="8"/>
        <v>0</v>
      </c>
    </row>
    <row r="135" spans="1:13" ht="31.2" x14ac:dyDescent="0.25">
      <c r="A135" s="10" t="s">
        <v>259</v>
      </c>
      <c r="B135" s="10" t="s">
        <v>260</v>
      </c>
      <c r="C135" s="10" t="s">
        <v>66</v>
      </c>
      <c r="D135" s="27" t="s">
        <v>261</v>
      </c>
      <c r="E135" s="67">
        <v>13067700</v>
      </c>
      <c r="F135" s="73">
        <v>13067700</v>
      </c>
      <c r="G135" s="74">
        <v>0</v>
      </c>
      <c r="H135" s="37"/>
      <c r="I135" s="42"/>
      <c r="J135" s="42"/>
      <c r="K135" s="38">
        <f t="shared" si="7"/>
        <v>13067700</v>
      </c>
      <c r="L135" s="38">
        <f t="shared" si="8"/>
        <v>13067700</v>
      </c>
      <c r="M135" s="37">
        <f t="shared" si="8"/>
        <v>0</v>
      </c>
    </row>
    <row r="136" spans="1:13" ht="46.8" x14ac:dyDescent="0.25">
      <c r="A136" s="9" t="s">
        <v>262</v>
      </c>
      <c r="B136" s="9" t="s">
        <v>18</v>
      </c>
      <c r="C136" s="9" t="s">
        <v>18</v>
      </c>
      <c r="D136" s="26" t="s">
        <v>263</v>
      </c>
      <c r="E136" s="66">
        <v>97852000</v>
      </c>
      <c r="F136" s="77">
        <v>96452000</v>
      </c>
      <c r="G136" s="77">
        <v>1400000</v>
      </c>
      <c r="H136" s="58">
        <f t="shared" si="9"/>
        <v>-500000</v>
      </c>
      <c r="I136" s="60">
        <f>SUM(I137)</f>
        <v>-500000</v>
      </c>
      <c r="J136" s="60">
        <f>J137</f>
        <v>0</v>
      </c>
      <c r="K136" s="58">
        <f t="shared" si="7"/>
        <v>97352000</v>
      </c>
      <c r="L136" s="58">
        <f t="shared" si="8"/>
        <v>95952000</v>
      </c>
      <c r="M136" s="58">
        <f t="shared" si="8"/>
        <v>1400000</v>
      </c>
    </row>
    <row r="137" spans="1:13" ht="46.8" x14ac:dyDescent="0.25">
      <c r="A137" s="9" t="s">
        <v>264</v>
      </c>
      <c r="B137" s="9" t="s">
        <v>18</v>
      </c>
      <c r="C137" s="9" t="s">
        <v>18</v>
      </c>
      <c r="D137" s="26" t="s">
        <v>263</v>
      </c>
      <c r="E137" s="66">
        <v>97852000</v>
      </c>
      <c r="F137" s="77">
        <v>96452000</v>
      </c>
      <c r="G137" s="77">
        <v>1400000</v>
      </c>
      <c r="H137" s="58">
        <f>I137+J137</f>
        <v>-500000</v>
      </c>
      <c r="I137" s="60">
        <f>I139</f>
        <v>-500000</v>
      </c>
      <c r="J137" s="60">
        <f>J145</f>
        <v>0</v>
      </c>
      <c r="K137" s="58">
        <f t="shared" si="7"/>
        <v>97352000</v>
      </c>
      <c r="L137" s="58">
        <f t="shared" si="8"/>
        <v>95952000</v>
      </c>
      <c r="M137" s="58">
        <f t="shared" si="8"/>
        <v>1400000</v>
      </c>
    </row>
    <row r="138" spans="1:13" ht="46.8" x14ac:dyDescent="0.25">
      <c r="A138" s="10" t="s">
        <v>265</v>
      </c>
      <c r="B138" s="10" t="s">
        <v>83</v>
      </c>
      <c r="C138" s="10" t="s">
        <v>23</v>
      </c>
      <c r="D138" s="27" t="s">
        <v>84</v>
      </c>
      <c r="E138" s="67">
        <v>4432200</v>
      </c>
      <c r="F138" s="73">
        <v>4432200</v>
      </c>
      <c r="G138" s="74">
        <v>0</v>
      </c>
      <c r="H138" s="49">
        <f t="shared" si="9"/>
        <v>0</v>
      </c>
      <c r="I138" s="50"/>
      <c r="J138" s="52"/>
      <c r="K138" s="49">
        <f t="shared" si="7"/>
        <v>4432200</v>
      </c>
      <c r="L138" s="49">
        <f t="shared" si="8"/>
        <v>4432200</v>
      </c>
      <c r="M138" s="49">
        <f t="shared" si="8"/>
        <v>0</v>
      </c>
    </row>
    <row r="139" spans="1:13" ht="15.6" x14ac:dyDescent="0.25">
      <c r="A139" s="10" t="s">
        <v>266</v>
      </c>
      <c r="B139" s="10" t="s">
        <v>33</v>
      </c>
      <c r="C139" s="10" t="s">
        <v>34</v>
      </c>
      <c r="D139" s="27" t="s">
        <v>35</v>
      </c>
      <c r="E139" s="67">
        <f>F139+G139</f>
        <v>40417100</v>
      </c>
      <c r="F139" s="73">
        <f>F141+F142</f>
        <v>39017100</v>
      </c>
      <c r="G139" s="73">
        <f>G141+G142</f>
        <v>1400000</v>
      </c>
      <c r="H139" s="49">
        <f>I139+J139</f>
        <v>-500000</v>
      </c>
      <c r="I139" s="52">
        <f>I142</f>
        <v>-500000</v>
      </c>
      <c r="J139" s="52"/>
      <c r="K139" s="49">
        <f t="shared" si="7"/>
        <v>39917100</v>
      </c>
      <c r="L139" s="49">
        <f t="shared" si="8"/>
        <v>38517100</v>
      </c>
      <c r="M139" s="49">
        <f t="shared" si="8"/>
        <v>1400000</v>
      </c>
    </row>
    <row r="140" spans="1:13" ht="15.6" x14ac:dyDescent="0.25">
      <c r="A140" s="10"/>
      <c r="B140" s="10"/>
      <c r="C140" s="10"/>
      <c r="D140" s="27" t="s">
        <v>267</v>
      </c>
      <c r="E140" s="66">
        <v>0</v>
      </c>
      <c r="F140" s="73">
        <v>0</v>
      </c>
      <c r="G140" s="73">
        <v>0</v>
      </c>
      <c r="H140" s="58"/>
      <c r="I140" s="52"/>
      <c r="J140" s="52"/>
      <c r="K140" s="58">
        <f t="shared" si="7"/>
        <v>0</v>
      </c>
      <c r="L140" s="58">
        <f t="shared" si="8"/>
        <v>0</v>
      </c>
      <c r="M140" s="58">
        <f t="shared" si="8"/>
        <v>0</v>
      </c>
    </row>
    <row r="141" spans="1:13" ht="15.6" x14ac:dyDescent="0.25">
      <c r="A141" s="11"/>
      <c r="B141" s="11"/>
      <c r="C141" s="11"/>
      <c r="D141" s="28" t="s">
        <v>268</v>
      </c>
      <c r="E141" s="68">
        <v>63000</v>
      </c>
      <c r="F141" s="72">
        <v>63000</v>
      </c>
      <c r="G141" s="70">
        <v>0</v>
      </c>
      <c r="H141" s="59"/>
      <c r="I141" s="34"/>
      <c r="J141" s="34"/>
      <c r="K141" s="59">
        <f t="shared" ref="K141:K170" si="10">L141+M141</f>
        <v>63000</v>
      </c>
      <c r="L141" s="59">
        <f t="shared" ref="L141:M170" si="11">F141+I141</f>
        <v>63000</v>
      </c>
      <c r="M141" s="59">
        <f t="shared" si="11"/>
        <v>0</v>
      </c>
    </row>
    <row r="142" spans="1:13" ht="15.6" x14ac:dyDescent="0.25">
      <c r="A142" s="11"/>
      <c r="B142" s="11"/>
      <c r="C142" s="11"/>
      <c r="D142" s="28" t="s">
        <v>269</v>
      </c>
      <c r="E142" s="68">
        <v>40354100</v>
      </c>
      <c r="F142" s="72">
        <v>38954100</v>
      </c>
      <c r="G142" s="70">
        <v>1400000</v>
      </c>
      <c r="H142" s="59">
        <f>I142+J142</f>
        <v>-500000</v>
      </c>
      <c r="I142" s="34">
        <v>-500000</v>
      </c>
      <c r="J142" s="34"/>
      <c r="K142" s="59">
        <f t="shared" si="10"/>
        <v>39854100</v>
      </c>
      <c r="L142" s="59">
        <f t="shared" si="11"/>
        <v>38454100</v>
      </c>
      <c r="M142" s="59">
        <f t="shared" si="11"/>
        <v>1400000</v>
      </c>
    </row>
    <row r="143" spans="1:13" ht="15.6" x14ac:dyDescent="0.25">
      <c r="A143" s="10" t="s">
        <v>270</v>
      </c>
      <c r="B143" s="10" t="s">
        <v>271</v>
      </c>
      <c r="C143" s="10" t="s">
        <v>34</v>
      </c>
      <c r="D143" s="27" t="s">
        <v>272</v>
      </c>
      <c r="E143" s="67">
        <v>4795000</v>
      </c>
      <c r="F143" s="73">
        <v>4795000</v>
      </c>
      <c r="G143" s="74">
        <v>0</v>
      </c>
      <c r="H143" s="49"/>
      <c r="I143" s="52"/>
      <c r="J143" s="52"/>
      <c r="K143" s="49">
        <f t="shared" si="10"/>
        <v>4795000</v>
      </c>
      <c r="L143" s="49">
        <f t="shared" si="11"/>
        <v>4795000</v>
      </c>
      <c r="M143" s="49">
        <f t="shared" si="11"/>
        <v>0</v>
      </c>
    </row>
    <row r="144" spans="1:13" ht="15.6" x14ac:dyDescent="0.25">
      <c r="A144" s="10" t="s">
        <v>273</v>
      </c>
      <c r="B144" s="10" t="s">
        <v>274</v>
      </c>
      <c r="C144" s="10" t="s">
        <v>33</v>
      </c>
      <c r="D144" s="27" t="s">
        <v>275</v>
      </c>
      <c r="E144" s="67">
        <v>46217700</v>
      </c>
      <c r="F144" s="73">
        <v>46217700</v>
      </c>
      <c r="G144" s="74">
        <v>0</v>
      </c>
      <c r="H144" s="49"/>
      <c r="I144" s="52"/>
      <c r="J144" s="52"/>
      <c r="K144" s="49">
        <f t="shared" si="10"/>
        <v>46217700</v>
      </c>
      <c r="L144" s="49">
        <f t="shared" si="11"/>
        <v>46217700</v>
      </c>
      <c r="M144" s="49">
        <f t="shared" si="11"/>
        <v>0</v>
      </c>
    </row>
    <row r="145" spans="1:13" ht="15.6" x14ac:dyDescent="0.3">
      <c r="A145" s="17">
        <v>3719770</v>
      </c>
      <c r="B145" s="55">
        <v>9770</v>
      </c>
      <c r="C145" s="14" t="s">
        <v>33</v>
      </c>
      <c r="D145" s="56" t="s">
        <v>339</v>
      </c>
      <c r="E145" s="67">
        <v>0</v>
      </c>
      <c r="F145" s="73"/>
      <c r="G145" s="74">
        <v>0</v>
      </c>
      <c r="H145" s="49">
        <f>I145+J145</f>
        <v>0</v>
      </c>
      <c r="I145" s="52"/>
      <c r="J145" s="52">
        <f>J147</f>
        <v>0</v>
      </c>
      <c r="K145" s="49">
        <f>L145+M145</f>
        <v>0</v>
      </c>
      <c r="L145" s="49"/>
      <c r="M145" s="49">
        <f>J145</f>
        <v>0</v>
      </c>
    </row>
    <row r="146" spans="1:13" ht="15.6" x14ac:dyDescent="0.25">
      <c r="A146" s="10"/>
      <c r="B146" s="55"/>
      <c r="C146" s="14"/>
      <c r="D146" s="48" t="s">
        <v>333</v>
      </c>
      <c r="E146" s="67"/>
      <c r="F146" s="73"/>
      <c r="G146" s="74"/>
      <c r="H146" s="49"/>
      <c r="I146" s="52"/>
      <c r="J146" s="52"/>
      <c r="K146" s="49"/>
      <c r="L146" s="49"/>
      <c r="M146" s="49"/>
    </row>
    <row r="147" spans="1:13" ht="129.6" customHeight="1" x14ac:dyDescent="0.25">
      <c r="A147" s="11"/>
      <c r="B147" s="11"/>
      <c r="C147" s="16"/>
      <c r="D147" s="57" t="s">
        <v>340</v>
      </c>
      <c r="E147" s="67">
        <v>0</v>
      </c>
      <c r="F147" s="73"/>
      <c r="G147" s="74">
        <v>0</v>
      </c>
      <c r="H147" s="59">
        <f>I147+J147</f>
        <v>0</v>
      </c>
      <c r="I147" s="34"/>
      <c r="J147" s="34"/>
      <c r="K147" s="59">
        <f>L147+M147</f>
        <v>0</v>
      </c>
      <c r="L147" s="59"/>
      <c r="M147" s="59">
        <f>J147</f>
        <v>0</v>
      </c>
    </row>
    <row r="148" spans="1:13" ht="46.8" x14ac:dyDescent="0.25">
      <c r="A148" s="17">
        <v>3719800</v>
      </c>
      <c r="B148" s="17">
        <v>9800</v>
      </c>
      <c r="C148" s="14" t="s">
        <v>33</v>
      </c>
      <c r="D148" s="48" t="s">
        <v>332</v>
      </c>
      <c r="E148" s="67">
        <v>1000000</v>
      </c>
      <c r="F148" s="73">
        <v>1000000</v>
      </c>
      <c r="G148" s="74"/>
      <c r="H148" s="49">
        <f>I148+J148</f>
        <v>0</v>
      </c>
      <c r="I148" s="52">
        <f>I150</f>
        <v>0</v>
      </c>
      <c r="J148" s="52">
        <f>J150</f>
        <v>0</v>
      </c>
      <c r="K148" s="49">
        <f t="shared" si="10"/>
        <v>1000000</v>
      </c>
      <c r="L148" s="49">
        <f t="shared" si="11"/>
        <v>1000000</v>
      </c>
      <c r="M148" s="49"/>
    </row>
    <row r="149" spans="1:13" ht="15.6" x14ac:dyDescent="0.25">
      <c r="A149" s="17"/>
      <c r="B149" s="17"/>
      <c r="C149" s="14"/>
      <c r="D149" s="48" t="s">
        <v>333</v>
      </c>
      <c r="E149" s="67"/>
      <c r="F149" s="73"/>
      <c r="G149" s="74"/>
      <c r="H149" s="49"/>
      <c r="I149" s="52"/>
      <c r="J149" s="52"/>
      <c r="K149" s="38"/>
      <c r="L149" s="38"/>
      <c r="M149" s="49"/>
    </row>
    <row r="150" spans="1:13" ht="46.8" x14ac:dyDescent="0.3">
      <c r="A150" s="17"/>
      <c r="B150" s="17"/>
      <c r="C150" s="14"/>
      <c r="D150" s="51" t="s">
        <v>334</v>
      </c>
      <c r="E150" s="67">
        <v>1000000</v>
      </c>
      <c r="F150" s="73">
        <v>1000000</v>
      </c>
      <c r="G150" s="74"/>
      <c r="H150" s="49">
        <f>I150+J150</f>
        <v>0</v>
      </c>
      <c r="I150" s="52"/>
      <c r="J150" s="52"/>
      <c r="K150" s="38">
        <f t="shared" si="10"/>
        <v>1000000</v>
      </c>
      <c r="L150" s="38">
        <f t="shared" si="11"/>
        <v>1000000</v>
      </c>
      <c r="M150" s="49"/>
    </row>
    <row r="151" spans="1:13" ht="15.6" x14ac:dyDescent="0.25">
      <c r="A151" s="12" t="s">
        <v>11</v>
      </c>
      <c r="B151" s="9" t="s">
        <v>11</v>
      </c>
      <c r="C151" s="9" t="s">
        <v>11</v>
      </c>
      <c r="D151" s="30" t="s">
        <v>276</v>
      </c>
      <c r="E151" s="79">
        <v>1005810726.0699999</v>
      </c>
      <c r="F151" s="79">
        <v>923660085.87</v>
      </c>
      <c r="G151" s="79">
        <v>82150640.199999988</v>
      </c>
      <c r="H151" s="43">
        <f>SUM(H8+H34+H59+H76+H86+H94+H111+H129+H136)</f>
        <v>4049000</v>
      </c>
      <c r="I151" s="43">
        <f>SUM(I8+I34+I59+I76+I86+I94+I111+I129+I136)</f>
        <v>3549000</v>
      </c>
      <c r="J151" s="43">
        <f>SUM(J8+J34+J59+J76+J86+J94+J111+J129+J136)</f>
        <v>500000</v>
      </c>
      <c r="K151" s="37">
        <f t="shared" si="10"/>
        <v>1009859726.0699999</v>
      </c>
      <c r="L151" s="37">
        <f t="shared" si="11"/>
        <v>927209085.87</v>
      </c>
      <c r="M151" s="37">
        <f t="shared" si="11"/>
        <v>82650640.199999988</v>
      </c>
    </row>
    <row r="152" spans="1:13" ht="15.6" x14ac:dyDescent="0.3">
      <c r="A152" s="19"/>
      <c r="B152" s="19"/>
      <c r="C152" s="19"/>
      <c r="D152" s="19"/>
      <c r="E152" s="76">
        <v>0</v>
      </c>
      <c r="F152" s="76">
        <v>0</v>
      </c>
      <c r="G152" s="76">
        <v>0</v>
      </c>
      <c r="H152" s="41"/>
      <c r="I152" s="42"/>
      <c r="J152" s="42"/>
      <c r="K152" s="38">
        <f t="shared" si="10"/>
        <v>0</v>
      </c>
      <c r="L152" s="38">
        <f t="shared" si="11"/>
        <v>0</v>
      </c>
      <c r="M152" s="38">
        <f t="shared" si="11"/>
        <v>0</v>
      </c>
    </row>
    <row r="153" spans="1:13" ht="18" x14ac:dyDescent="0.35">
      <c r="A153" s="20"/>
      <c r="B153" s="20"/>
      <c r="C153" s="21" t="s">
        <v>297</v>
      </c>
      <c r="D153" s="31" t="s">
        <v>298</v>
      </c>
      <c r="E153" s="73">
        <v>131644527.90000001</v>
      </c>
      <c r="F153" s="73">
        <v>130052500</v>
      </c>
      <c r="G153" s="73">
        <v>1592027.9</v>
      </c>
      <c r="H153" s="41">
        <f>H139</f>
        <v>-500000</v>
      </c>
      <c r="I153" s="41">
        <f t="shared" ref="I153:J153" si="12">I139</f>
        <v>-500000</v>
      </c>
      <c r="J153" s="41">
        <f t="shared" si="12"/>
        <v>0</v>
      </c>
      <c r="K153" s="38">
        <f t="shared" si="10"/>
        <v>131144527.90000001</v>
      </c>
      <c r="L153" s="38">
        <f t="shared" si="11"/>
        <v>129552500</v>
      </c>
      <c r="M153" s="38">
        <f t="shared" si="11"/>
        <v>1592027.9</v>
      </c>
    </row>
    <row r="154" spans="1:13" ht="18" x14ac:dyDescent="0.35">
      <c r="A154" s="20"/>
      <c r="B154" s="20"/>
      <c r="C154" s="21" t="s">
        <v>299</v>
      </c>
      <c r="D154" s="31" t="s">
        <v>300</v>
      </c>
      <c r="E154" s="73">
        <v>470509863.25</v>
      </c>
      <c r="F154" s="73">
        <v>459334522.87</v>
      </c>
      <c r="G154" s="73">
        <v>11175340.379999999</v>
      </c>
      <c r="H154" s="41">
        <f t="shared" ref="H154:H167" si="13">SUM(I154+J154)</f>
        <v>0</v>
      </c>
      <c r="I154" s="41"/>
      <c r="J154" s="42"/>
      <c r="K154" s="38">
        <f t="shared" si="10"/>
        <v>470509863.25</v>
      </c>
      <c r="L154" s="38">
        <f t="shared" si="11"/>
        <v>459334522.87</v>
      </c>
      <c r="M154" s="38">
        <f t="shared" si="11"/>
        <v>11175340.379999999</v>
      </c>
    </row>
    <row r="155" spans="1:13" ht="18" x14ac:dyDescent="0.35">
      <c r="A155" s="20"/>
      <c r="B155" s="20"/>
      <c r="C155" s="21" t="s">
        <v>301</v>
      </c>
      <c r="D155" s="31" t="s">
        <v>302</v>
      </c>
      <c r="E155" s="73">
        <v>47604021.159999996</v>
      </c>
      <c r="F155" s="73">
        <v>38769700</v>
      </c>
      <c r="G155" s="74">
        <v>8834321.1600000001</v>
      </c>
      <c r="H155" s="41">
        <f t="shared" si="13"/>
        <v>500000</v>
      </c>
      <c r="I155" s="41">
        <f>I17</f>
        <v>500000</v>
      </c>
      <c r="J155" s="41">
        <f>J17</f>
        <v>0</v>
      </c>
      <c r="K155" s="38">
        <f>L155+M155</f>
        <v>48104021.159999996</v>
      </c>
      <c r="L155" s="38">
        <f>F155+I155</f>
        <v>39269700</v>
      </c>
      <c r="M155" s="38">
        <f t="shared" si="11"/>
        <v>8834321.1600000001</v>
      </c>
    </row>
    <row r="156" spans="1:13" ht="18" x14ac:dyDescent="0.35">
      <c r="A156" s="20"/>
      <c r="B156" s="20"/>
      <c r="C156" s="21" t="s">
        <v>303</v>
      </c>
      <c r="D156" s="31" t="s">
        <v>304</v>
      </c>
      <c r="E156" s="73">
        <v>64674763</v>
      </c>
      <c r="F156" s="73">
        <v>64606763</v>
      </c>
      <c r="G156" s="74">
        <v>68000</v>
      </c>
      <c r="H156" s="41">
        <f t="shared" si="13"/>
        <v>0</v>
      </c>
      <c r="I156" s="41"/>
      <c r="J156" s="42"/>
      <c r="K156" s="49">
        <f t="shared" si="10"/>
        <v>64674763</v>
      </c>
      <c r="L156" s="49">
        <f t="shared" si="11"/>
        <v>64606763</v>
      </c>
      <c r="M156" s="49">
        <f t="shared" si="11"/>
        <v>68000</v>
      </c>
    </row>
    <row r="157" spans="1:13" ht="18" x14ac:dyDescent="0.35">
      <c r="A157" s="20"/>
      <c r="B157" s="20"/>
      <c r="C157" s="21" t="s">
        <v>305</v>
      </c>
      <c r="D157" s="31" t="s">
        <v>306</v>
      </c>
      <c r="E157" s="73">
        <v>25842200</v>
      </c>
      <c r="F157" s="73">
        <v>25520200</v>
      </c>
      <c r="G157" s="74">
        <v>322000</v>
      </c>
      <c r="H157" s="41">
        <f t="shared" si="13"/>
        <v>0</v>
      </c>
      <c r="I157" s="41"/>
      <c r="J157" s="42"/>
      <c r="K157" s="49">
        <f t="shared" si="10"/>
        <v>25842200</v>
      </c>
      <c r="L157" s="49">
        <f t="shared" si="11"/>
        <v>25520200</v>
      </c>
      <c r="M157" s="49">
        <f t="shared" si="11"/>
        <v>322000</v>
      </c>
    </row>
    <row r="158" spans="1:13" ht="18" x14ac:dyDescent="0.35">
      <c r="A158" s="20"/>
      <c r="B158" s="20"/>
      <c r="C158" s="21" t="s">
        <v>307</v>
      </c>
      <c r="D158" s="31" t="s">
        <v>308</v>
      </c>
      <c r="E158" s="73">
        <v>12448900</v>
      </c>
      <c r="F158" s="73">
        <v>12448900</v>
      </c>
      <c r="G158" s="74">
        <v>0</v>
      </c>
      <c r="H158" s="41">
        <f t="shared" si="13"/>
        <v>0</v>
      </c>
      <c r="I158" s="41"/>
      <c r="J158" s="42"/>
      <c r="K158" s="49">
        <f t="shared" si="10"/>
        <v>12448900</v>
      </c>
      <c r="L158" s="49">
        <f t="shared" si="11"/>
        <v>12448900</v>
      </c>
      <c r="M158" s="49">
        <f t="shared" si="11"/>
        <v>0</v>
      </c>
    </row>
    <row r="159" spans="1:13" ht="18" x14ac:dyDescent="0.35">
      <c r="A159" s="20"/>
      <c r="B159" s="20"/>
      <c r="C159" s="21" t="s">
        <v>309</v>
      </c>
      <c r="D159" s="31" t="s">
        <v>310</v>
      </c>
      <c r="E159" s="74">
        <v>121934892.59999999</v>
      </c>
      <c r="F159" s="74">
        <v>95517000</v>
      </c>
      <c r="G159" s="74">
        <v>26417892.600000001</v>
      </c>
      <c r="H159" s="41">
        <f>H105</f>
        <v>500000</v>
      </c>
      <c r="I159" s="41">
        <f t="shared" ref="I159:J159" si="14">I105</f>
        <v>500000</v>
      </c>
      <c r="J159" s="41">
        <f t="shared" si="14"/>
        <v>0</v>
      </c>
      <c r="K159" s="38">
        <f t="shared" si="10"/>
        <v>122434892.59999999</v>
      </c>
      <c r="L159" s="49">
        <f t="shared" si="11"/>
        <v>96017000</v>
      </c>
      <c r="M159" s="38">
        <f t="shared" si="11"/>
        <v>26417892.600000001</v>
      </c>
    </row>
    <row r="160" spans="1:13" ht="17.399999999999999" customHeight="1" x14ac:dyDescent="0.35">
      <c r="A160" s="20"/>
      <c r="B160" s="20"/>
      <c r="C160" s="21" t="s">
        <v>311</v>
      </c>
      <c r="D160" s="31" t="s">
        <v>312</v>
      </c>
      <c r="E160" s="80">
        <v>200000</v>
      </c>
      <c r="F160" s="80">
        <v>200000</v>
      </c>
      <c r="G160" s="80">
        <v>0</v>
      </c>
      <c r="H160" s="45">
        <f t="shared" si="13"/>
        <v>0</v>
      </c>
      <c r="I160" s="45"/>
      <c r="J160" s="46"/>
      <c r="K160" s="61">
        <f t="shared" si="10"/>
        <v>200000</v>
      </c>
      <c r="L160" s="61">
        <f t="shared" si="11"/>
        <v>200000</v>
      </c>
      <c r="M160" s="47">
        <f t="shared" si="11"/>
        <v>0</v>
      </c>
    </row>
    <row r="161" spans="1:13" ht="18" x14ac:dyDescent="0.35">
      <c r="A161" s="20"/>
      <c r="B161" s="20"/>
      <c r="C161" s="21" t="s">
        <v>313</v>
      </c>
      <c r="D161" s="31" t="s">
        <v>314</v>
      </c>
      <c r="E161" s="74">
        <v>24231708.559999999</v>
      </c>
      <c r="F161" s="74">
        <v>2220000</v>
      </c>
      <c r="G161" s="74">
        <v>22011708.559999999</v>
      </c>
      <c r="H161" s="41">
        <f t="shared" si="13"/>
        <v>0</v>
      </c>
      <c r="I161" s="41"/>
      <c r="J161" s="42"/>
      <c r="K161" s="38">
        <f t="shared" si="10"/>
        <v>24231708.559999999</v>
      </c>
      <c r="L161" s="49">
        <f t="shared" si="11"/>
        <v>2220000</v>
      </c>
      <c r="M161" s="38">
        <f t="shared" si="11"/>
        <v>22011708.559999999</v>
      </c>
    </row>
    <row r="162" spans="1:13" ht="31.8" x14ac:dyDescent="0.35">
      <c r="A162" s="20"/>
      <c r="B162" s="20"/>
      <c r="C162" s="21" t="s">
        <v>315</v>
      </c>
      <c r="D162" s="31" t="s">
        <v>316</v>
      </c>
      <c r="E162" s="73">
        <v>13305000</v>
      </c>
      <c r="F162" s="73">
        <v>13305000</v>
      </c>
      <c r="G162" s="74">
        <v>0</v>
      </c>
      <c r="H162" s="41">
        <f t="shared" si="13"/>
        <v>0</v>
      </c>
      <c r="I162" s="41"/>
      <c r="J162" s="42"/>
      <c r="K162" s="49">
        <f t="shared" si="10"/>
        <v>13305000</v>
      </c>
      <c r="L162" s="49">
        <f t="shared" si="11"/>
        <v>13305000</v>
      </c>
      <c r="M162" s="38">
        <f t="shared" si="11"/>
        <v>0</v>
      </c>
    </row>
    <row r="163" spans="1:13" ht="31.8" x14ac:dyDescent="0.35">
      <c r="A163" s="20"/>
      <c r="B163" s="20"/>
      <c r="C163" s="21" t="s">
        <v>317</v>
      </c>
      <c r="D163" s="31" t="s">
        <v>318</v>
      </c>
      <c r="E163" s="73">
        <v>22743612.390000001</v>
      </c>
      <c r="F163" s="73">
        <v>13239100</v>
      </c>
      <c r="G163" s="74">
        <v>9504512.3900000006</v>
      </c>
      <c r="H163" s="41">
        <f t="shared" si="13"/>
        <v>0</v>
      </c>
      <c r="I163" s="41"/>
      <c r="J163" s="42"/>
      <c r="K163" s="38">
        <f t="shared" si="10"/>
        <v>22743612.390000001</v>
      </c>
      <c r="L163" s="49">
        <f t="shared" si="11"/>
        <v>13239100</v>
      </c>
      <c r="M163" s="38">
        <f t="shared" si="11"/>
        <v>9504512.3900000006</v>
      </c>
    </row>
    <row r="164" spans="1:13" ht="18" x14ac:dyDescent="0.35">
      <c r="A164" s="20"/>
      <c r="B164" s="20"/>
      <c r="C164" s="21" t="s">
        <v>319</v>
      </c>
      <c r="D164" s="31" t="s">
        <v>320</v>
      </c>
      <c r="E164" s="73">
        <v>15743700</v>
      </c>
      <c r="F164" s="73">
        <v>15443700</v>
      </c>
      <c r="G164" s="74">
        <v>300000</v>
      </c>
      <c r="H164" s="50">
        <f>SUM(I164+J164)</f>
        <v>3549000</v>
      </c>
      <c r="I164" s="50">
        <f>I29+I31+I32</f>
        <v>3049000</v>
      </c>
      <c r="J164" s="50">
        <f>J29+J31+J32</f>
        <v>500000</v>
      </c>
      <c r="K164" s="49">
        <f t="shared" si="10"/>
        <v>19292700</v>
      </c>
      <c r="L164" s="49">
        <f t="shared" si="11"/>
        <v>18492700</v>
      </c>
      <c r="M164" s="49">
        <f t="shared" si="11"/>
        <v>800000</v>
      </c>
    </row>
    <row r="165" spans="1:13" ht="31.8" x14ac:dyDescent="0.35">
      <c r="A165" s="20"/>
      <c r="B165" s="20"/>
      <c r="C165" s="21" t="s">
        <v>76</v>
      </c>
      <c r="D165" s="32" t="s">
        <v>78</v>
      </c>
      <c r="E165" s="73">
        <v>1924837.21</v>
      </c>
      <c r="F165" s="74">
        <v>0</v>
      </c>
      <c r="G165" s="73">
        <v>1924837.21</v>
      </c>
      <c r="H165" s="41">
        <f t="shared" si="13"/>
        <v>0</v>
      </c>
      <c r="I165" s="41"/>
      <c r="J165" s="42"/>
      <c r="K165" s="38">
        <f t="shared" si="10"/>
        <v>1924837.21</v>
      </c>
      <c r="L165" s="38">
        <f t="shared" si="11"/>
        <v>0</v>
      </c>
      <c r="M165" s="38">
        <f t="shared" si="11"/>
        <v>1924837.21</v>
      </c>
    </row>
    <row r="166" spans="1:13" ht="18" x14ac:dyDescent="0.35">
      <c r="A166" s="22"/>
      <c r="B166" s="22"/>
      <c r="C166" s="21" t="s">
        <v>321</v>
      </c>
      <c r="D166" s="32" t="s">
        <v>322</v>
      </c>
      <c r="E166" s="73">
        <v>4795000</v>
      </c>
      <c r="F166" s="73">
        <v>4795000</v>
      </c>
      <c r="G166" s="74">
        <v>0</v>
      </c>
      <c r="H166" s="41">
        <f t="shared" si="13"/>
        <v>0</v>
      </c>
      <c r="I166" s="41"/>
      <c r="J166" s="42"/>
      <c r="K166" s="49">
        <f t="shared" si="10"/>
        <v>4795000</v>
      </c>
      <c r="L166" s="49">
        <f t="shared" si="11"/>
        <v>4795000</v>
      </c>
      <c r="M166" s="38">
        <f t="shared" si="11"/>
        <v>0</v>
      </c>
    </row>
    <row r="167" spans="1:13" ht="18" x14ac:dyDescent="0.35">
      <c r="A167" s="22"/>
      <c r="B167" s="22"/>
      <c r="C167" s="21" t="s">
        <v>323</v>
      </c>
      <c r="D167" s="32" t="s">
        <v>324</v>
      </c>
      <c r="E167" s="73">
        <v>46217700</v>
      </c>
      <c r="F167" s="73">
        <v>46217700</v>
      </c>
      <c r="G167" s="74">
        <v>0</v>
      </c>
      <c r="H167" s="41">
        <f t="shared" si="13"/>
        <v>0</v>
      </c>
      <c r="I167" s="41"/>
      <c r="J167" s="42"/>
      <c r="K167" s="49">
        <f t="shared" si="10"/>
        <v>46217700</v>
      </c>
      <c r="L167" s="49">
        <f t="shared" si="11"/>
        <v>46217700</v>
      </c>
      <c r="M167" s="38">
        <f t="shared" si="11"/>
        <v>0</v>
      </c>
    </row>
    <row r="168" spans="1:13" ht="47.4" x14ac:dyDescent="0.35">
      <c r="A168" s="22"/>
      <c r="B168" s="22"/>
      <c r="C168" s="21" t="s">
        <v>341</v>
      </c>
      <c r="D168" s="62" t="s">
        <v>342</v>
      </c>
      <c r="E168" s="73">
        <v>990000</v>
      </c>
      <c r="F168" s="73">
        <v>990000</v>
      </c>
      <c r="G168" s="74"/>
      <c r="H168" s="50">
        <f>I168+J168</f>
        <v>0</v>
      </c>
      <c r="I168" s="50"/>
      <c r="J168" s="52"/>
      <c r="K168" s="49">
        <f>L168+M168</f>
        <v>990000</v>
      </c>
      <c r="L168" s="49">
        <v>990000</v>
      </c>
      <c r="M168" s="38"/>
    </row>
    <row r="169" spans="1:13" ht="46.8" x14ac:dyDescent="0.35">
      <c r="A169" s="22"/>
      <c r="B169" s="22"/>
      <c r="C169" s="21" t="s">
        <v>335</v>
      </c>
      <c r="D169" s="48" t="s">
        <v>332</v>
      </c>
      <c r="E169" s="73">
        <v>1000000</v>
      </c>
      <c r="F169" s="73">
        <v>1000000</v>
      </c>
      <c r="G169" s="74"/>
      <c r="H169" s="50">
        <f>I169+J169</f>
        <v>0</v>
      </c>
      <c r="I169" s="50"/>
      <c r="J169" s="52"/>
      <c r="K169" s="49">
        <f t="shared" si="10"/>
        <v>1000000</v>
      </c>
      <c r="L169" s="49">
        <f t="shared" si="11"/>
        <v>1000000</v>
      </c>
      <c r="M169" s="38"/>
    </row>
    <row r="170" spans="1:13" ht="15.6" x14ac:dyDescent="0.3">
      <c r="A170" s="23"/>
      <c r="B170" s="23"/>
      <c r="C170" s="23"/>
      <c r="D170" s="33" t="s">
        <v>325</v>
      </c>
      <c r="E170" s="77">
        <v>1005810726.0699999</v>
      </c>
      <c r="F170" s="77">
        <v>923660085.87</v>
      </c>
      <c r="G170" s="77">
        <v>82150640.199999988</v>
      </c>
      <c r="H170" s="43">
        <f>SUM(I170+J170)</f>
        <v>4049000</v>
      </c>
      <c r="I170" s="43">
        <f>SUM(I153:I169)</f>
        <v>3549000</v>
      </c>
      <c r="J170" s="43">
        <f>SUM(J153:J169)</f>
        <v>500000</v>
      </c>
      <c r="K170" s="37">
        <f t="shared" si="10"/>
        <v>1009859726.0699999</v>
      </c>
      <c r="L170" s="37">
        <f t="shared" si="11"/>
        <v>927209085.87</v>
      </c>
      <c r="M170" s="37">
        <f t="shared" si="11"/>
        <v>82650640.199999988</v>
      </c>
    </row>
    <row r="176" spans="1:13" s="63" customFormat="1" ht="18" x14ac:dyDescent="0.25">
      <c r="C176" s="64" t="s">
        <v>343</v>
      </c>
      <c r="D176" s="65"/>
      <c r="H176" s="63" t="s">
        <v>344</v>
      </c>
    </row>
  </sheetData>
  <mergeCells count="17">
    <mergeCell ref="C3:C6"/>
    <mergeCell ref="D3:D6"/>
    <mergeCell ref="E3:G3"/>
    <mergeCell ref="A1:M1"/>
    <mergeCell ref="H3:J3"/>
    <mergeCell ref="K3:M3"/>
    <mergeCell ref="H4:H6"/>
    <mergeCell ref="I4:I6"/>
    <mergeCell ref="J4:J6"/>
    <mergeCell ref="K4:K6"/>
    <mergeCell ref="L4:L6"/>
    <mergeCell ref="M4:M6"/>
    <mergeCell ref="A3:A6"/>
    <mergeCell ref="B3:B6"/>
    <mergeCell ref="E4:E6"/>
    <mergeCell ref="F4:F6"/>
    <mergeCell ref="G4:G6"/>
  </mergeCells>
  <printOptions horizontalCentered="1"/>
  <pageMargins left="0.11811023622047245" right="0.11811023622047245" top="0.59055118110236227" bottom="0.11811023622047245" header="0" footer="0"/>
  <pageSetup paperSize="9" scale="44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Crystal Decisions</dc:creator>
  <dc:description>Powered by Crystal</dc:description>
  <cp:lastModifiedBy>220FU11</cp:lastModifiedBy>
  <cp:lastPrinted>2022-03-01T08:28:39Z</cp:lastPrinted>
  <dcterms:created xsi:type="dcterms:W3CDTF">2021-05-27T07:05:27Z</dcterms:created>
  <dcterms:modified xsi:type="dcterms:W3CDTF">2022-03-01T08:29:15Z</dcterms:modified>
</cp:coreProperties>
</file>