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2" activeTab="3"/>
  </bookViews>
  <sheets>
    <sheet name="расч.на 2005г заг." sheetId="1" r:id="rId1"/>
    <sheet name="расч.на 2005г спец" sheetId="2" r:id="rId2"/>
    <sheet name="додаток №1" sheetId="3" r:id="rId3"/>
    <sheet name="додаток №1 (з субв)" sheetId="4" r:id="rId4"/>
  </sheets>
  <definedNames>
    <definedName name="Z_39F5A461_57E4_11D9_9EE7_0002B31CD0A9_.wvu.PrintArea" localSheetId="2" hidden="1">'додаток №1'!$A$1:$F$81</definedName>
    <definedName name="Z_39F5A461_57E4_11D9_9EE7_0002B31CD0A9_.wvu.PrintArea" localSheetId="3" hidden="1">'додаток №1 (з субв)'!$A$1:$F$82</definedName>
    <definedName name="Z_39F5A461_57E4_11D9_9EE7_0002B31CD0A9_.wvu.PrintArea" localSheetId="0" hidden="1">'расч.на 2005г заг.'!$A$1:$AI$66</definedName>
    <definedName name="Z_39F5A461_57E4_11D9_9EE7_0002B31CD0A9_.wvu.PrintArea" localSheetId="1" hidden="1">'расч.на 2005г спец'!$A$1:$AH$45</definedName>
    <definedName name="Z_39F5A461_57E4_11D9_9EE7_0002B31CD0A9_.wvu.PrintTitles" localSheetId="0" hidden="1">'расч.на 2005г заг.'!$A:$B,'расч.на 2005г заг.'!$1:$4</definedName>
    <definedName name="Z_39F5A461_57E4_11D9_9EE7_0002B31CD0A9_.wvu.PrintTitles" localSheetId="1" hidden="1">'расч.на 2005г спец'!$A:$B,'расч.на 2005г спец'!$1:$4</definedName>
    <definedName name="Z_39F5A461_57E4_11D9_9EE7_0002B31CD0A9_.wvu.Rows" localSheetId="1" hidden="1">'расч.на 2005г спец'!$26:$30</definedName>
    <definedName name="Z_3A0F5786_DD89_4CC0_B609_902CBD2A88D0_.wvu.PrintArea" localSheetId="2" hidden="1">'додаток №1'!$A$1:$F$81</definedName>
    <definedName name="Z_3A0F5786_DD89_4CC0_B609_902CBD2A88D0_.wvu.PrintArea" localSheetId="3" hidden="1">'додаток №1 (з субв)'!$A$1:$F$82</definedName>
    <definedName name="Z_3A0F5786_DD89_4CC0_B609_902CBD2A88D0_.wvu.PrintArea" localSheetId="0" hidden="1">'расч.на 2005г заг.'!$A$1:$AI$66</definedName>
    <definedName name="Z_3A0F5786_DD89_4CC0_B609_902CBD2A88D0_.wvu.PrintArea" localSheetId="1" hidden="1">'расч.на 2005г спец'!$A$1:$AH$43</definedName>
    <definedName name="Z_3A0F5786_DD89_4CC0_B609_902CBD2A88D0_.wvu.PrintTitles" localSheetId="0" hidden="1">'расч.на 2005г заг.'!$A:$B,'расч.на 2005г заг.'!$3:$4</definedName>
    <definedName name="Z_3A0F5786_DD89_4CC0_B609_902CBD2A88D0_.wvu.PrintTitles" localSheetId="1" hidden="1">'расч.на 2005г спец'!$A:$B</definedName>
    <definedName name="Z_3A0F5786_DD89_4CC0_B609_902CBD2A88D0_.wvu.Rows" localSheetId="0" hidden="1">'расч.на 2005г заг.'!$30:$62</definedName>
    <definedName name="Z_44195939_FF8E_42E2_8003_8D5D0D47E574_.wvu.Rows" localSheetId="2" hidden="1">'додаток №1'!$56:$72</definedName>
    <definedName name="Z_44195939_FF8E_42E2_8003_8D5D0D47E574_.wvu.Rows" localSheetId="3" hidden="1">'додаток №1 (з субв)'!$56:$73</definedName>
    <definedName name="Z_C02E931C_E2B6_44D6_B9B6_45895A12EB36_.wvu.Rows" localSheetId="2" hidden="1">'додаток №1'!$49:$49,'додаток №1'!#REF!</definedName>
    <definedName name="Z_C02E931C_E2B6_44D6_B9B6_45895A12EB36_.wvu.Rows" localSheetId="3" hidden="1">'додаток №1 (з субв)'!$49:$49,'додаток №1 (з субв)'!#REF!</definedName>
    <definedName name="_xlnm.Print_Titles" localSheetId="2">'додаток №1'!$6:$7</definedName>
    <definedName name="_xlnm.Print_Titles" localSheetId="3">'додаток №1 (з субв)'!$6:$7</definedName>
    <definedName name="_xlnm.Print_Area" localSheetId="2">'додаток №1'!$A$1:$R$78</definedName>
    <definedName name="_xlnm.Print_Area" localSheetId="3">'додаток №1 (з субв)'!$A$1:$R$80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R69" i="4"/>
  <c r="N69"/>
  <c r="K69"/>
  <c r="G60"/>
  <c r="J69"/>
  <c r="C60"/>
  <c r="K72"/>
  <c r="N70"/>
  <c r="J70"/>
  <c r="O63"/>
  <c r="R63" s="1"/>
  <c r="O64"/>
  <c r="O65"/>
  <c r="R65" s="1"/>
  <c r="O62"/>
  <c r="R62" s="1"/>
  <c r="Q60"/>
  <c r="L61"/>
  <c r="M61" s="1"/>
  <c r="M60"/>
  <c r="K58"/>
  <c r="N58" s="1"/>
  <c r="K35"/>
  <c r="C72"/>
  <c r="K70"/>
  <c r="F70"/>
  <c r="R68"/>
  <c r="K68"/>
  <c r="N68" s="1"/>
  <c r="J68"/>
  <c r="F68"/>
  <c r="P67"/>
  <c r="R67" s="1"/>
  <c r="L67"/>
  <c r="N67" s="1"/>
  <c r="J67"/>
  <c r="F67"/>
  <c r="N66"/>
  <c r="J66"/>
  <c r="F66"/>
  <c r="K65"/>
  <c r="N65" s="1"/>
  <c r="J65"/>
  <c r="F65"/>
  <c r="J64"/>
  <c r="F64"/>
  <c r="K63"/>
  <c r="N63" s="1"/>
  <c r="J63"/>
  <c r="F63"/>
  <c r="K62"/>
  <c r="N62" s="1"/>
  <c r="J62"/>
  <c r="F62"/>
  <c r="R61"/>
  <c r="Q61"/>
  <c r="N61"/>
  <c r="J61"/>
  <c r="I61"/>
  <c r="I60" s="1"/>
  <c r="F61"/>
  <c r="E61"/>
  <c r="E60" s="1"/>
  <c r="E57" s="1"/>
  <c r="E56" s="1"/>
  <c r="H60"/>
  <c r="L60" s="1"/>
  <c r="D60"/>
  <c r="D57" s="1"/>
  <c r="D56" s="1"/>
  <c r="R59"/>
  <c r="N59"/>
  <c r="J59"/>
  <c r="F59"/>
  <c r="G58"/>
  <c r="J58" s="1"/>
  <c r="C58"/>
  <c r="F58" s="1"/>
  <c r="P54"/>
  <c r="R54" s="1"/>
  <c r="L54"/>
  <c r="N54" s="1"/>
  <c r="J54"/>
  <c r="F54"/>
  <c r="H53"/>
  <c r="J53" s="1"/>
  <c r="F53"/>
  <c r="D53"/>
  <c r="R51"/>
  <c r="P51"/>
  <c r="Q51" s="1"/>
  <c r="L51"/>
  <c r="M51" s="1"/>
  <c r="M50" s="1"/>
  <c r="J51"/>
  <c r="I51"/>
  <c r="I50" s="1"/>
  <c r="F51"/>
  <c r="E51"/>
  <c r="L50"/>
  <c r="L46" s="1"/>
  <c r="J50"/>
  <c r="H50"/>
  <c r="E50"/>
  <c r="D50"/>
  <c r="P50" s="1"/>
  <c r="R50" s="1"/>
  <c r="P49"/>
  <c r="Q49" s="1"/>
  <c r="L49"/>
  <c r="M49" s="1"/>
  <c r="M47" s="1"/>
  <c r="J49"/>
  <c r="I49"/>
  <c r="F49"/>
  <c r="E49"/>
  <c r="E47" s="1"/>
  <c r="E46" s="1"/>
  <c r="R48"/>
  <c r="O48"/>
  <c r="K48"/>
  <c r="N48" s="1"/>
  <c r="J48"/>
  <c r="F48"/>
  <c r="L47"/>
  <c r="K47"/>
  <c r="N47" s="1"/>
  <c r="I47"/>
  <c r="Q47" s="1"/>
  <c r="H47"/>
  <c r="P47" s="1"/>
  <c r="G47"/>
  <c r="O47" s="1"/>
  <c r="D47"/>
  <c r="C47"/>
  <c r="F47" s="1"/>
  <c r="K46"/>
  <c r="N46" s="1"/>
  <c r="H46"/>
  <c r="P46" s="1"/>
  <c r="G46"/>
  <c r="O46" s="1"/>
  <c r="D46"/>
  <c r="C46"/>
  <c r="F46" s="1"/>
  <c r="P45"/>
  <c r="R45" s="1"/>
  <c r="N45"/>
  <c r="L45"/>
  <c r="J45"/>
  <c r="F45"/>
  <c r="P44"/>
  <c r="R44" s="1"/>
  <c r="N44"/>
  <c r="M44"/>
  <c r="L44"/>
  <c r="J44"/>
  <c r="I44"/>
  <c r="F44"/>
  <c r="E44"/>
  <c r="R43"/>
  <c r="P43"/>
  <c r="N43"/>
  <c r="L43"/>
  <c r="J43"/>
  <c r="F43"/>
  <c r="O42"/>
  <c r="K42"/>
  <c r="K41" s="1"/>
  <c r="N41" s="1"/>
  <c r="J42"/>
  <c r="R42" s="1"/>
  <c r="F42"/>
  <c r="M41"/>
  <c r="M28" s="1"/>
  <c r="L41"/>
  <c r="I41"/>
  <c r="Q41" s="1"/>
  <c r="H41"/>
  <c r="P41" s="1"/>
  <c r="G41"/>
  <c r="J41" s="1"/>
  <c r="R41" s="1"/>
  <c r="E41"/>
  <c r="E28" s="1"/>
  <c r="D41"/>
  <c r="F41" s="1"/>
  <c r="C41"/>
  <c r="G40"/>
  <c r="O40" s="1"/>
  <c r="F40"/>
  <c r="O39"/>
  <c r="K39"/>
  <c r="N39" s="1"/>
  <c r="J39"/>
  <c r="R39" s="1"/>
  <c r="F39"/>
  <c r="R38"/>
  <c r="O38"/>
  <c r="K38"/>
  <c r="J38"/>
  <c r="N38" s="1"/>
  <c r="F38"/>
  <c r="R37"/>
  <c r="N37"/>
  <c r="J37"/>
  <c r="F37"/>
  <c r="R36"/>
  <c r="N36"/>
  <c r="J36"/>
  <c r="F36"/>
  <c r="C35"/>
  <c r="F35" s="1"/>
  <c r="P34"/>
  <c r="N34"/>
  <c r="L34"/>
  <c r="J34"/>
  <c r="R34" s="1"/>
  <c r="F34"/>
  <c r="O33"/>
  <c r="K33"/>
  <c r="N33" s="1"/>
  <c r="J33"/>
  <c r="R33" s="1"/>
  <c r="F33"/>
  <c r="O32"/>
  <c r="K32"/>
  <c r="N32" s="1"/>
  <c r="J32"/>
  <c r="R32" s="1"/>
  <c r="F32"/>
  <c r="R31"/>
  <c r="O31"/>
  <c r="K31"/>
  <c r="N31" s="1"/>
  <c r="J31"/>
  <c r="F31"/>
  <c r="O30"/>
  <c r="N30"/>
  <c r="K30"/>
  <c r="J30"/>
  <c r="R30" s="1"/>
  <c r="F30"/>
  <c r="L29"/>
  <c r="L28" s="1"/>
  <c r="K29"/>
  <c r="N29" s="1"/>
  <c r="H29"/>
  <c r="P29" s="1"/>
  <c r="G29"/>
  <c r="J29" s="1"/>
  <c r="D29"/>
  <c r="C29"/>
  <c r="F29" s="1"/>
  <c r="I28"/>
  <c r="Q28" s="1"/>
  <c r="H28"/>
  <c r="C28"/>
  <c r="R27"/>
  <c r="N27"/>
  <c r="J27"/>
  <c r="F27"/>
  <c r="P26"/>
  <c r="R26" s="1"/>
  <c r="L26"/>
  <c r="N26" s="1"/>
  <c r="J26"/>
  <c r="F26"/>
  <c r="O25"/>
  <c r="K25"/>
  <c r="J25"/>
  <c r="R25" s="1"/>
  <c r="H25"/>
  <c r="P25" s="1"/>
  <c r="G25"/>
  <c r="D25"/>
  <c r="C25"/>
  <c r="F25" s="1"/>
  <c r="P24"/>
  <c r="N24"/>
  <c r="L24"/>
  <c r="M24" s="1"/>
  <c r="M21" s="1"/>
  <c r="J24"/>
  <c r="R24" s="1"/>
  <c r="I24"/>
  <c r="F24"/>
  <c r="E24"/>
  <c r="Q24" s="1"/>
  <c r="R23"/>
  <c r="P23"/>
  <c r="O23"/>
  <c r="L23"/>
  <c r="N23" s="1"/>
  <c r="K23"/>
  <c r="J23"/>
  <c r="F23"/>
  <c r="R22"/>
  <c r="Q22"/>
  <c r="P22"/>
  <c r="N22"/>
  <c r="M22"/>
  <c r="L22"/>
  <c r="J22"/>
  <c r="I22"/>
  <c r="I21" s="1"/>
  <c r="F22"/>
  <c r="E22"/>
  <c r="L21"/>
  <c r="K21"/>
  <c r="N21" s="1"/>
  <c r="H21"/>
  <c r="P21" s="1"/>
  <c r="G21"/>
  <c r="O21" s="1"/>
  <c r="E21"/>
  <c r="E10" s="1"/>
  <c r="E55" s="1"/>
  <c r="D21"/>
  <c r="C21"/>
  <c r="F21" s="1"/>
  <c r="O20"/>
  <c r="R20" s="1"/>
  <c r="K20"/>
  <c r="N20" s="1"/>
  <c r="J20"/>
  <c r="F20"/>
  <c r="R19"/>
  <c r="O19"/>
  <c r="K19"/>
  <c r="N19" s="1"/>
  <c r="G19"/>
  <c r="J19" s="1"/>
  <c r="C19"/>
  <c r="F19" s="1"/>
  <c r="R18"/>
  <c r="P18"/>
  <c r="L18"/>
  <c r="N18" s="1"/>
  <c r="J18"/>
  <c r="F18"/>
  <c r="P17"/>
  <c r="R17" s="1"/>
  <c r="N17"/>
  <c r="L17"/>
  <c r="H17"/>
  <c r="J17" s="1"/>
  <c r="D17"/>
  <c r="F17" s="1"/>
  <c r="O16"/>
  <c r="R16" s="1"/>
  <c r="N16"/>
  <c r="K16"/>
  <c r="J16"/>
  <c r="F16"/>
  <c r="O15"/>
  <c r="R15" s="1"/>
  <c r="K15"/>
  <c r="K14" s="1"/>
  <c r="N14" s="1"/>
  <c r="J15"/>
  <c r="F15"/>
  <c r="G14"/>
  <c r="O14" s="1"/>
  <c r="R14" s="1"/>
  <c r="F14"/>
  <c r="C14"/>
  <c r="G13"/>
  <c r="K13" s="1"/>
  <c r="F13"/>
  <c r="C11"/>
  <c r="F11" s="1"/>
  <c r="H10"/>
  <c r="H55" s="1"/>
  <c r="D10"/>
  <c r="C10"/>
  <c r="F10" s="1"/>
  <c r="L55" i="3"/>
  <c r="L54"/>
  <c r="L53"/>
  <c r="K35"/>
  <c r="P34"/>
  <c r="L34"/>
  <c r="N34" s="1"/>
  <c r="H70"/>
  <c r="P70" s="1"/>
  <c r="I70"/>
  <c r="Q70" s="1"/>
  <c r="J70"/>
  <c r="G70"/>
  <c r="O71"/>
  <c r="O70"/>
  <c r="K71"/>
  <c r="P67"/>
  <c r="Q60"/>
  <c r="P60"/>
  <c r="E70"/>
  <c r="C70"/>
  <c r="C55"/>
  <c r="R56"/>
  <c r="O57"/>
  <c r="O56"/>
  <c r="P55"/>
  <c r="Q55"/>
  <c r="R55"/>
  <c r="O55"/>
  <c r="P54"/>
  <c r="P53"/>
  <c r="P51"/>
  <c r="Q50"/>
  <c r="P50"/>
  <c r="P49"/>
  <c r="O48"/>
  <c r="P47"/>
  <c r="Q47"/>
  <c r="R47"/>
  <c r="O47"/>
  <c r="P46"/>
  <c r="Q46"/>
  <c r="R46"/>
  <c r="O46"/>
  <c r="D46"/>
  <c r="P45"/>
  <c r="P44"/>
  <c r="R43"/>
  <c r="P43"/>
  <c r="R42"/>
  <c r="O42"/>
  <c r="R41"/>
  <c r="Q41"/>
  <c r="P41"/>
  <c r="O41"/>
  <c r="O40"/>
  <c r="R40"/>
  <c r="R39"/>
  <c r="O39"/>
  <c r="N38"/>
  <c r="K38"/>
  <c r="R38"/>
  <c r="O38"/>
  <c r="R35"/>
  <c r="O35"/>
  <c r="R34"/>
  <c r="R31"/>
  <c r="R32"/>
  <c r="R33"/>
  <c r="R30"/>
  <c r="O31"/>
  <c r="O32"/>
  <c r="O33"/>
  <c r="O30"/>
  <c r="R29"/>
  <c r="P29"/>
  <c r="O29"/>
  <c r="P28"/>
  <c r="Q28"/>
  <c r="R28"/>
  <c r="O28"/>
  <c r="P26"/>
  <c r="R25"/>
  <c r="P25"/>
  <c r="R24"/>
  <c r="Q24"/>
  <c r="P24"/>
  <c r="R23"/>
  <c r="P21"/>
  <c r="Q21"/>
  <c r="R21"/>
  <c r="O21"/>
  <c r="O14"/>
  <c r="O11"/>
  <c r="R10"/>
  <c r="P10"/>
  <c r="Q10"/>
  <c r="O10"/>
  <c r="P23"/>
  <c r="O23"/>
  <c r="P22"/>
  <c r="O20"/>
  <c r="P18"/>
  <c r="O16"/>
  <c r="O15"/>
  <c r="O13"/>
  <c r="K69"/>
  <c r="K68"/>
  <c r="K63"/>
  <c r="K64"/>
  <c r="K65"/>
  <c r="N65" s="1"/>
  <c r="K62"/>
  <c r="L67"/>
  <c r="L60" s="1"/>
  <c r="L57" s="1"/>
  <c r="L56" s="1"/>
  <c r="M55"/>
  <c r="K55"/>
  <c r="L45"/>
  <c r="L51"/>
  <c r="L49"/>
  <c r="K48"/>
  <c r="L44"/>
  <c r="L43"/>
  <c r="N43" s="1"/>
  <c r="K42"/>
  <c r="K40"/>
  <c r="K39"/>
  <c r="K31"/>
  <c r="K32"/>
  <c r="N32" s="1"/>
  <c r="K33"/>
  <c r="N33" s="1"/>
  <c r="K30"/>
  <c r="L26"/>
  <c r="L24"/>
  <c r="L22"/>
  <c r="L23"/>
  <c r="K23"/>
  <c r="K20"/>
  <c r="L18"/>
  <c r="K16"/>
  <c r="K15"/>
  <c r="K14" s="1"/>
  <c r="N14" s="1"/>
  <c r="K13"/>
  <c r="L10"/>
  <c r="M10"/>
  <c r="N10"/>
  <c r="K10"/>
  <c r="I55"/>
  <c r="G55"/>
  <c r="R54"/>
  <c r="N54"/>
  <c r="J54"/>
  <c r="F54"/>
  <c r="R53"/>
  <c r="N53"/>
  <c r="H53"/>
  <c r="J53" s="1"/>
  <c r="D53"/>
  <c r="F53" s="1"/>
  <c r="C60"/>
  <c r="F69"/>
  <c r="C71"/>
  <c r="C35"/>
  <c r="J38"/>
  <c r="F38"/>
  <c r="R68"/>
  <c r="R67"/>
  <c r="R66"/>
  <c r="R65"/>
  <c r="O64"/>
  <c r="R64" s="1"/>
  <c r="R63"/>
  <c r="R62"/>
  <c r="R61"/>
  <c r="Q61"/>
  <c r="Q57" s="1"/>
  <c r="Q56" s="1"/>
  <c r="P57"/>
  <c r="R59"/>
  <c r="R58"/>
  <c r="R51"/>
  <c r="Q51"/>
  <c r="R50"/>
  <c r="R49"/>
  <c r="Q49"/>
  <c r="R48"/>
  <c r="R45"/>
  <c r="R44"/>
  <c r="Q44"/>
  <c r="R37"/>
  <c r="R36"/>
  <c r="R27"/>
  <c r="R26"/>
  <c r="O25"/>
  <c r="R22"/>
  <c r="Q22"/>
  <c r="R20"/>
  <c r="O19"/>
  <c r="R19" s="1"/>
  <c r="R18"/>
  <c r="P17"/>
  <c r="R17" s="1"/>
  <c r="R16"/>
  <c r="R15"/>
  <c r="R14"/>
  <c r="N68"/>
  <c r="N66"/>
  <c r="N64"/>
  <c r="N63"/>
  <c r="N62"/>
  <c r="N61"/>
  <c r="M61"/>
  <c r="M60" s="1"/>
  <c r="M57" s="1"/>
  <c r="M56" s="1"/>
  <c r="N59"/>
  <c r="K58"/>
  <c r="N58" s="1"/>
  <c r="N51"/>
  <c r="M51"/>
  <c r="M50" s="1"/>
  <c r="L50"/>
  <c r="N50" s="1"/>
  <c r="N49"/>
  <c r="M49"/>
  <c r="M47" s="1"/>
  <c r="N48"/>
  <c r="L47"/>
  <c r="K47"/>
  <c r="N45"/>
  <c r="N44"/>
  <c r="M44"/>
  <c r="M41" s="1"/>
  <c r="M28" s="1"/>
  <c r="N42"/>
  <c r="L41"/>
  <c r="K41"/>
  <c r="N39"/>
  <c r="N37"/>
  <c r="N36"/>
  <c r="N31"/>
  <c r="N30"/>
  <c r="L29"/>
  <c r="N27"/>
  <c r="N26"/>
  <c r="L25"/>
  <c r="K25"/>
  <c r="N24"/>
  <c r="M24"/>
  <c r="N23"/>
  <c r="N22"/>
  <c r="M22"/>
  <c r="L21"/>
  <c r="K21"/>
  <c r="N20"/>
  <c r="K19"/>
  <c r="N19" s="1"/>
  <c r="N18"/>
  <c r="L17"/>
  <c r="N17" s="1"/>
  <c r="N16"/>
  <c r="J68"/>
  <c r="J67"/>
  <c r="J66"/>
  <c r="J65"/>
  <c r="G64"/>
  <c r="G60" s="1"/>
  <c r="J63"/>
  <c r="J62"/>
  <c r="J61"/>
  <c r="I61"/>
  <c r="I60" s="1"/>
  <c r="I57" s="1"/>
  <c r="I56" s="1"/>
  <c r="H60"/>
  <c r="H57" s="1"/>
  <c r="H56" s="1"/>
  <c r="J59"/>
  <c r="G58"/>
  <c r="J51"/>
  <c r="I51"/>
  <c r="I50" s="1"/>
  <c r="H50"/>
  <c r="J50" s="1"/>
  <c r="J49"/>
  <c r="I49"/>
  <c r="I47" s="1"/>
  <c r="J48"/>
  <c r="H47"/>
  <c r="G47"/>
  <c r="J45"/>
  <c r="J44"/>
  <c r="I44"/>
  <c r="I41" s="1"/>
  <c r="I28" s="1"/>
  <c r="J43"/>
  <c r="J42"/>
  <c r="H41"/>
  <c r="G41"/>
  <c r="G40"/>
  <c r="G35" s="1"/>
  <c r="J39"/>
  <c r="J37"/>
  <c r="J36"/>
  <c r="J34"/>
  <c r="J33"/>
  <c r="J32"/>
  <c r="J31"/>
  <c r="J30"/>
  <c r="H29"/>
  <c r="G29"/>
  <c r="J27"/>
  <c r="J26"/>
  <c r="H25"/>
  <c r="G25"/>
  <c r="J24"/>
  <c r="I24"/>
  <c r="J23"/>
  <c r="J22"/>
  <c r="I22"/>
  <c r="H21"/>
  <c r="G21"/>
  <c r="J20"/>
  <c r="G19"/>
  <c r="J19" s="1"/>
  <c r="J18"/>
  <c r="H17"/>
  <c r="J17" s="1"/>
  <c r="J16"/>
  <c r="J15"/>
  <c r="G14"/>
  <c r="J14" s="1"/>
  <c r="G13"/>
  <c r="F16"/>
  <c r="C14"/>
  <c r="C11" s="1"/>
  <c r="F59"/>
  <c r="C58"/>
  <c r="F58" s="1"/>
  <c r="F64"/>
  <c r="D60"/>
  <c r="D57" s="1"/>
  <c r="E61"/>
  <c r="E60" s="1"/>
  <c r="E57" s="1"/>
  <c r="E56" s="1"/>
  <c r="F67"/>
  <c r="F68"/>
  <c r="F61"/>
  <c r="F66"/>
  <c r="F63"/>
  <c r="F65"/>
  <c r="F62"/>
  <c r="F48"/>
  <c r="F49"/>
  <c r="F51"/>
  <c r="D50"/>
  <c r="E51"/>
  <c r="E50" s="1"/>
  <c r="D29"/>
  <c r="C29"/>
  <c r="E44"/>
  <c r="E41" s="1"/>
  <c r="E28" s="1"/>
  <c r="E49"/>
  <c r="E47" s="1"/>
  <c r="D47"/>
  <c r="F45"/>
  <c r="D41"/>
  <c r="F44"/>
  <c r="F43"/>
  <c r="F42"/>
  <c r="C41"/>
  <c r="F40"/>
  <c r="F39"/>
  <c r="F37"/>
  <c r="F36"/>
  <c r="F34"/>
  <c r="F33"/>
  <c r="F32"/>
  <c r="F31"/>
  <c r="F30"/>
  <c r="F23"/>
  <c r="D21"/>
  <c r="F27"/>
  <c r="F26"/>
  <c r="D25"/>
  <c r="F24"/>
  <c r="E24"/>
  <c r="F22"/>
  <c r="E22"/>
  <c r="F20"/>
  <c r="F18"/>
  <c r="D17"/>
  <c r="F17" s="1"/>
  <c r="F15"/>
  <c r="C47"/>
  <c r="F35"/>
  <c r="C25"/>
  <c r="C21"/>
  <c r="C19"/>
  <c r="F19" s="1"/>
  <c r="F5" i="2"/>
  <c r="Q5"/>
  <c r="Y5"/>
  <c r="C5" s="1"/>
  <c r="AH5" s="1"/>
  <c r="AD5"/>
  <c r="F6"/>
  <c r="C6" s="1"/>
  <c r="AH6" s="1"/>
  <c r="Q6"/>
  <c r="Y6"/>
  <c r="AD6"/>
  <c r="F7"/>
  <c r="C7"/>
  <c r="AH7"/>
  <c r="Q7"/>
  <c r="Y7"/>
  <c r="AD7"/>
  <c r="F8"/>
  <c r="C8" s="1"/>
  <c r="AH8" s="1"/>
  <c r="Q8"/>
  <c r="Y8"/>
  <c r="AD8"/>
  <c r="F9"/>
  <c r="Q9"/>
  <c r="Y9"/>
  <c r="C9" s="1"/>
  <c r="AH9" s="1"/>
  <c r="AD9"/>
  <c r="F10"/>
  <c r="C10" s="1"/>
  <c r="AH10" s="1"/>
  <c r="Q10"/>
  <c r="Y10"/>
  <c r="AD10"/>
  <c r="F11"/>
  <c r="C11"/>
  <c r="AH11"/>
  <c r="Q11"/>
  <c r="Y11"/>
  <c r="AD11"/>
  <c r="F12"/>
  <c r="C12" s="1"/>
  <c r="AH12" s="1"/>
  <c r="Q12"/>
  <c r="Y12"/>
  <c r="AD12"/>
  <c r="F13"/>
  <c r="Q13"/>
  <c r="Y13"/>
  <c r="C13" s="1"/>
  <c r="AH13" s="1"/>
  <c r="AD13"/>
  <c r="F14"/>
  <c r="C14" s="1"/>
  <c r="AH14" s="1"/>
  <c r="AD14"/>
  <c r="D15"/>
  <c r="E15"/>
  <c r="G15"/>
  <c r="H15"/>
  <c r="F15" s="1"/>
  <c r="C15" s="1"/>
  <c r="AH15" s="1"/>
  <c r="I15"/>
  <c r="J15"/>
  <c r="K15"/>
  <c r="L15"/>
  <c r="M15"/>
  <c r="N15"/>
  <c r="O15"/>
  <c r="P15"/>
  <c r="Q16"/>
  <c r="Q15" s="1"/>
  <c r="Q17"/>
  <c r="Q18"/>
  <c r="C18" s="1"/>
  <c r="AH18" s="1"/>
  <c r="Q19"/>
  <c r="Q20"/>
  <c r="Q21"/>
  <c r="Q22"/>
  <c r="Q23"/>
  <c r="Q24"/>
  <c r="X15"/>
  <c r="Y23"/>
  <c r="Y24"/>
  <c r="R15"/>
  <c r="S15"/>
  <c r="T15"/>
  <c r="U15"/>
  <c r="V15"/>
  <c r="W15"/>
  <c r="Z15"/>
  <c r="AA15"/>
  <c r="AB15"/>
  <c r="AE15"/>
  <c r="AD15" s="1"/>
  <c r="AF15"/>
  <c r="AG15"/>
  <c r="F16"/>
  <c r="C16"/>
  <c r="AH16" s="1"/>
  <c r="AD16"/>
  <c r="F17"/>
  <c r="C17"/>
  <c r="AH17" s="1"/>
  <c r="AD17"/>
  <c r="F18"/>
  <c r="AD18"/>
  <c r="F19"/>
  <c r="C19" s="1"/>
  <c r="AH19" s="1"/>
  <c r="AD19"/>
  <c r="F20"/>
  <c r="C20" s="1"/>
  <c r="AH20" s="1"/>
  <c r="AD20"/>
  <c r="F21"/>
  <c r="C21" s="1"/>
  <c r="AH21" s="1"/>
  <c r="AD21"/>
  <c r="F22"/>
  <c r="C22" s="1"/>
  <c r="AH22" s="1"/>
  <c r="AD22"/>
  <c r="F23"/>
  <c r="C23" s="1"/>
  <c r="AH23" s="1"/>
  <c r="AD23"/>
  <c r="F24"/>
  <c r="C24"/>
  <c r="AH24" s="1"/>
  <c r="AD24"/>
  <c r="F26"/>
  <c r="C26" s="1"/>
  <c r="AH26" s="1"/>
  <c r="Q26"/>
  <c r="Y26"/>
  <c r="AD26"/>
  <c r="F27"/>
  <c r="C27" s="1"/>
  <c r="AH27" s="1"/>
  <c r="Q27"/>
  <c r="Y27"/>
  <c r="AD27"/>
  <c r="F28"/>
  <c r="C28"/>
  <c r="AH28" s="1"/>
  <c r="Q28"/>
  <c r="Y28"/>
  <c r="AD28"/>
  <c r="F29"/>
  <c r="C29" s="1"/>
  <c r="AH29" s="1"/>
  <c r="Q29"/>
  <c r="Y29"/>
  <c r="AD29"/>
  <c r="F30"/>
  <c r="C30" s="1"/>
  <c r="AH30" s="1"/>
  <c r="Q30"/>
  <c r="Y30"/>
  <c r="AD30"/>
  <c r="F31"/>
  <c r="C31" s="1"/>
  <c r="AH31" s="1"/>
  <c r="Q31"/>
  <c r="Y31"/>
  <c r="AD31"/>
  <c r="F32"/>
  <c r="Q32"/>
  <c r="Y32"/>
  <c r="AD32"/>
  <c r="AH32"/>
  <c r="D36"/>
  <c r="D33" s="1"/>
  <c r="E36"/>
  <c r="E33"/>
  <c r="G36"/>
  <c r="H36"/>
  <c r="H33" s="1"/>
  <c r="I36"/>
  <c r="I33"/>
  <c r="J36"/>
  <c r="J33" s="1"/>
  <c r="K36"/>
  <c r="K33"/>
  <c r="L36"/>
  <c r="L33" s="1"/>
  <c r="M36"/>
  <c r="M33"/>
  <c r="N36"/>
  <c r="N33" s="1"/>
  <c r="O36"/>
  <c r="O33"/>
  <c r="P36"/>
  <c r="P33" s="1"/>
  <c r="R36"/>
  <c r="R33"/>
  <c r="S36"/>
  <c r="S33"/>
  <c r="T36"/>
  <c r="T33" s="1"/>
  <c r="U36"/>
  <c r="U33"/>
  <c r="V36"/>
  <c r="V33" s="1"/>
  <c r="W36"/>
  <c r="W33" s="1"/>
  <c r="X36"/>
  <c r="X33"/>
  <c r="Y34"/>
  <c r="Y35"/>
  <c r="Z36"/>
  <c r="Y36"/>
  <c r="AA36"/>
  <c r="AA33" s="1"/>
  <c r="AB36"/>
  <c r="AB33"/>
  <c r="AC33"/>
  <c r="AE36"/>
  <c r="AF36"/>
  <c r="AD36" s="1"/>
  <c r="AG36"/>
  <c r="AG33"/>
  <c r="F34"/>
  <c r="C34" s="1"/>
  <c r="AH34" s="1"/>
  <c r="Q34"/>
  <c r="AD34"/>
  <c r="F35"/>
  <c r="C35" s="1"/>
  <c r="AH35" s="1"/>
  <c r="Q35"/>
  <c r="AD35"/>
  <c r="F37"/>
  <c r="C37"/>
  <c r="AH37"/>
  <c r="F38"/>
  <c r="C38" s="1"/>
  <c r="AH38" s="1"/>
  <c r="F39"/>
  <c r="C39" s="1"/>
  <c r="AH39" s="1"/>
  <c r="F40"/>
  <c r="C40"/>
  <c r="AH40" s="1"/>
  <c r="F41"/>
  <c r="Q41"/>
  <c r="C41" s="1"/>
  <c r="AH41" s="1"/>
  <c r="AD41"/>
  <c r="F42"/>
  <c r="C42" s="1"/>
  <c r="AH42" s="1"/>
  <c r="Q42"/>
  <c r="AD42"/>
  <c r="F43"/>
  <c r="C43" s="1"/>
  <c r="AH43" s="1"/>
  <c r="Q43"/>
  <c r="AD43"/>
  <c r="Q44"/>
  <c r="AH44"/>
  <c r="F45"/>
  <c r="C45"/>
  <c r="AH45" s="1"/>
  <c r="Q45"/>
  <c r="AD45"/>
  <c r="F5" i="1"/>
  <c r="C5" s="1"/>
  <c r="AI5" s="1"/>
  <c r="Q5"/>
  <c r="Y5"/>
  <c r="Y16" s="1"/>
  <c r="AD5"/>
  <c r="F6"/>
  <c r="Q6"/>
  <c r="C6"/>
  <c r="AI6" s="1"/>
  <c r="Y6"/>
  <c r="AD6"/>
  <c r="F7"/>
  <c r="C7" s="1"/>
  <c r="AI7" s="1"/>
  <c r="Q7"/>
  <c r="Y7"/>
  <c r="AD7"/>
  <c r="F8"/>
  <c r="C8"/>
  <c r="AI8" s="1"/>
  <c r="Q8"/>
  <c r="Y8"/>
  <c r="AD8"/>
  <c r="F9"/>
  <c r="C9" s="1"/>
  <c r="AI9" s="1"/>
  <c r="Q9"/>
  <c r="Y9"/>
  <c r="AD9"/>
  <c r="F10"/>
  <c r="C10" s="1"/>
  <c r="AI10" s="1"/>
  <c r="Q10"/>
  <c r="Y10"/>
  <c r="AD10"/>
  <c r="F11"/>
  <c r="C11" s="1"/>
  <c r="AI11" s="1"/>
  <c r="Q11"/>
  <c r="Y11"/>
  <c r="AD11"/>
  <c r="F12"/>
  <c r="C12"/>
  <c r="AI12" s="1"/>
  <c r="Q12"/>
  <c r="Y12"/>
  <c r="AD12"/>
  <c r="F13"/>
  <c r="C13" s="1"/>
  <c r="AI13" s="1"/>
  <c r="Q13"/>
  <c r="Y13"/>
  <c r="AD13"/>
  <c r="F14"/>
  <c r="C14" s="1"/>
  <c r="AI14" s="1"/>
  <c r="Q14"/>
  <c r="Y14"/>
  <c r="AD14"/>
  <c r="F15"/>
  <c r="C15" s="1"/>
  <c r="AI15" s="1"/>
  <c r="Q15"/>
  <c r="Y15"/>
  <c r="AD15"/>
  <c r="D16"/>
  <c r="E16"/>
  <c r="E71" s="1"/>
  <c r="G16"/>
  <c r="H16"/>
  <c r="I16"/>
  <c r="J16"/>
  <c r="K16"/>
  <c r="K71" s="1"/>
  <c r="L16"/>
  <c r="M16"/>
  <c r="N16"/>
  <c r="O16"/>
  <c r="O71" s="1"/>
  <c r="P16"/>
  <c r="P71" s="1"/>
  <c r="R16"/>
  <c r="R71" s="1"/>
  <c r="S16"/>
  <c r="S71" s="1"/>
  <c r="Q16"/>
  <c r="T16"/>
  <c r="U16"/>
  <c r="V16"/>
  <c r="W16"/>
  <c r="X16"/>
  <c r="Z16"/>
  <c r="AA16"/>
  <c r="AA71" s="1"/>
  <c r="AB16"/>
  <c r="AC16"/>
  <c r="AE16"/>
  <c r="AF16"/>
  <c r="AG16"/>
  <c r="F17"/>
  <c r="C17"/>
  <c r="AI17"/>
  <c r="Q17"/>
  <c r="Y17"/>
  <c r="AD17"/>
  <c r="C18"/>
  <c r="AI18" s="1"/>
  <c r="F20"/>
  <c r="Q20"/>
  <c r="Q19" s="1"/>
  <c r="Y20"/>
  <c r="F21"/>
  <c r="F19" s="1"/>
  <c r="Q21"/>
  <c r="F22"/>
  <c r="C22" s="1"/>
  <c r="Q22"/>
  <c r="F23"/>
  <c r="C23" s="1"/>
  <c r="AI23" s="1"/>
  <c r="Q23"/>
  <c r="F24"/>
  <c r="C24" s="1"/>
  <c r="AI24" s="1"/>
  <c r="Q24"/>
  <c r="Y24"/>
  <c r="Y19" s="1"/>
  <c r="F25"/>
  <c r="Q25"/>
  <c r="F26"/>
  <c r="C26" s="1"/>
  <c r="AI26" s="1"/>
  <c r="Q26"/>
  <c r="F27"/>
  <c r="C27" s="1"/>
  <c r="AI27" s="1"/>
  <c r="Q27"/>
  <c r="F28"/>
  <c r="C28" s="1"/>
  <c r="AI28" s="1"/>
  <c r="Q28"/>
  <c r="D19"/>
  <c r="E19"/>
  <c r="G19"/>
  <c r="H19"/>
  <c r="I19"/>
  <c r="J19"/>
  <c r="K19"/>
  <c r="L19"/>
  <c r="M19"/>
  <c r="N19"/>
  <c r="O19"/>
  <c r="P19"/>
  <c r="R19"/>
  <c r="S19"/>
  <c r="T19"/>
  <c r="T71" s="1"/>
  <c r="U19"/>
  <c r="V19"/>
  <c r="V71" s="1"/>
  <c r="W19"/>
  <c r="X19"/>
  <c r="Z19"/>
  <c r="AA19"/>
  <c r="AB19"/>
  <c r="AD20"/>
  <c r="AD19" s="1"/>
  <c r="AD21"/>
  <c r="AD22"/>
  <c r="AD23"/>
  <c r="AD24"/>
  <c r="AD25"/>
  <c r="AD26"/>
  <c r="AD27"/>
  <c r="AD28"/>
  <c r="AE19"/>
  <c r="AF19"/>
  <c r="AG19"/>
  <c r="Y30"/>
  <c r="AD30"/>
  <c r="AI30"/>
  <c r="F31"/>
  <c r="C31" s="1"/>
  <c r="AI31" s="1"/>
  <c r="Q31"/>
  <c r="Y31"/>
  <c r="AD31"/>
  <c r="F32"/>
  <c r="C32"/>
  <c r="AI32"/>
  <c r="Q32"/>
  <c r="AD32"/>
  <c r="F33"/>
  <c r="C33" s="1"/>
  <c r="AI33" s="1"/>
  <c r="Q33"/>
  <c r="Y33"/>
  <c r="AD33"/>
  <c r="F34"/>
  <c r="C34" s="1"/>
  <c r="AI34" s="1"/>
  <c r="Q34"/>
  <c r="Y34"/>
  <c r="AD34"/>
  <c r="F35"/>
  <c r="C35" s="1"/>
  <c r="AI35" s="1"/>
  <c r="Q35"/>
  <c r="Y35"/>
  <c r="AD35"/>
  <c r="F36"/>
  <c r="C36" s="1"/>
  <c r="AI36" s="1"/>
  <c r="Q36"/>
  <c r="Y36"/>
  <c r="AD36"/>
  <c r="F37"/>
  <c r="C37" s="1"/>
  <c r="AI37" s="1"/>
  <c r="Q37"/>
  <c r="Y37"/>
  <c r="AD37"/>
  <c r="F38"/>
  <c r="C38" s="1"/>
  <c r="AI38" s="1"/>
  <c r="Q38"/>
  <c r="Y38"/>
  <c r="AD38"/>
  <c r="F39"/>
  <c r="C39" s="1"/>
  <c r="AI39" s="1"/>
  <c r="Q39"/>
  <c r="Y39"/>
  <c r="AD39"/>
  <c r="F40"/>
  <c r="C40" s="1"/>
  <c r="AI40" s="1"/>
  <c r="Q40"/>
  <c r="Y40"/>
  <c r="AD40"/>
  <c r="F41"/>
  <c r="C41" s="1"/>
  <c r="AI41" s="1"/>
  <c r="Q41"/>
  <c r="Y41"/>
  <c r="AD41"/>
  <c r="F43"/>
  <c r="C43" s="1"/>
  <c r="AI43" s="1"/>
  <c r="Q43"/>
  <c r="Y43"/>
  <c r="AD43"/>
  <c r="F44"/>
  <c r="C44" s="1"/>
  <c r="AI44" s="1"/>
  <c r="Q44"/>
  <c r="Y44"/>
  <c r="AD44"/>
  <c r="D49"/>
  <c r="D45" s="1"/>
  <c r="E49"/>
  <c r="E45"/>
  <c r="G49"/>
  <c r="F49" s="1"/>
  <c r="H49"/>
  <c r="H45" s="1"/>
  <c r="H71" s="1"/>
  <c r="I49"/>
  <c r="I45"/>
  <c r="I71"/>
  <c r="J49"/>
  <c r="J45" s="1"/>
  <c r="K49"/>
  <c r="K45"/>
  <c r="L49"/>
  <c r="L45" s="1"/>
  <c r="L71" s="1"/>
  <c r="M49"/>
  <c r="M45" s="1"/>
  <c r="N49"/>
  <c r="N45"/>
  <c r="O49"/>
  <c r="O45" s="1"/>
  <c r="P49"/>
  <c r="P45"/>
  <c r="R49"/>
  <c r="R45" s="1"/>
  <c r="S49"/>
  <c r="S45" s="1"/>
  <c r="T49"/>
  <c r="T45"/>
  <c r="U49"/>
  <c r="U45" s="1"/>
  <c r="U71" s="1"/>
  <c r="V49"/>
  <c r="V45"/>
  <c r="W49"/>
  <c r="W45" s="1"/>
  <c r="X49"/>
  <c r="X45"/>
  <c r="Z49"/>
  <c r="AA49"/>
  <c r="Y49"/>
  <c r="AA45"/>
  <c r="AB49"/>
  <c r="AB45" s="1"/>
  <c r="AB71" s="1"/>
  <c r="AC45"/>
  <c r="AC71"/>
  <c r="AE49"/>
  <c r="AE45" s="1"/>
  <c r="AF49"/>
  <c r="AD49" s="1"/>
  <c r="AG49"/>
  <c r="AG45" s="1"/>
  <c r="AG71" s="1"/>
  <c r="F46"/>
  <c r="C46"/>
  <c r="AI46"/>
  <c r="Q46"/>
  <c r="Y46"/>
  <c r="AD46"/>
  <c r="F47"/>
  <c r="C47" s="1"/>
  <c r="AI47" s="1"/>
  <c r="Q47"/>
  <c r="Y47"/>
  <c r="AD47"/>
  <c r="F48"/>
  <c r="Q48"/>
  <c r="C48"/>
  <c r="AI48" s="1"/>
  <c r="Y48"/>
  <c r="AD48"/>
  <c r="F50"/>
  <c r="C50" s="1"/>
  <c r="AI50" s="1"/>
  <c r="AD50"/>
  <c r="F51"/>
  <c r="C51" s="1"/>
  <c r="AI51" s="1"/>
  <c r="AD51"/>
  <c r="F52"/>
  <c r="C52" s="1"/>
  <c r="AI52" s="1"/>
  <c r="AD52"/>
  <c r="F53"/>
  <c r="C53" s="1"/>
  <c r="AI53" s="1"/>
  <c r="AD53"/>
  <c r="F54"/>
  <c r="C54" s="1"/>
  <c r="AI54" s="1"/>
  <c r="Q54"/>
  <c r="Y54"/>
  <c r="AD54"/>
  <c r="F55"/>
  <c r="C55"/>
  <c r="AI55"/>
  <c r="Q55"/>
  <c r="Y55"/>
  <c r="AD55"/>
  <c r="F57"/>
  <c r="C57" s="1"/>
  <c r="AI57" s="1"/>
  <c r="Q57"/>
  <c r="Y57"/>
  <c r="AD57"/>
  <c r="F58"/>
  <c r="Q58"/>
  <c r="C58"/>
  <c r="AI58" s="1"/>
  <c r="Y58"/>
  <c r="AD58"/>
  <c r="F59"/>
  <c r="C59" s="1"/>
  <c r="AI59" s="1"/>
  <c r="Q59"/>
  <c r="Y59"/>
  <c r="AD59"/>
  <c r="AD61"/>
  <c r="AI61"/>
  <c r="F62"/>
  <c r="C62" s="1"/>
  <c r="AI62" s="1"/>
  <c r="Q62"/>
  <c r="Y62"/>
  <c r="AD62"/>
  <c r="F63"/>
  <c r="C63"/>
  <c r="AI63"/>
  <c r="Q63"/>
  <c r="AD63"/>
  <c r="C65"/>
  <c r="AI65"/>
  <c r="AD65"/>
  <c r="F66"/>
  <c r="C66"/>
  <c r="AI66"/>
  <c r="Q66"/>
  <c r="Y66"/>
  <c r="AD66"/>
  <c r="F67"/>
  <c r="C67" s="1"/>
  <c r="AI67" s="1"/>
  <c r="Q67"/>
  <c r="Y67"/>
  <c r="AD67"/>
  <c r="F68"/>
  <c r="Q68"/>
  <c r="C68"/>
  <c r="AI68" s="1"/>
  <c r="Y68"/>
  <c r="AD68"/>
  <c r="F69"/>
  <c r="C69" s="1"/>
  <c r="AI69" s="1"/>
  <c r="Q69"/>
  <c r="Y69"/>
  <c r="AD69"/>
  <c r="F70"/>
  <c r="C70"/>
  <c r="AI70"/>
  <c r="Q70"/>
  <c r="Y70"/>
  <c r="AD70"/>
  <c r="N71"/>
  <c r="AH71"/>
  <c r="Y72"/>
  <c r="G45"/>
  <c r="G33" i="2"/>
  <c r="Z45" i="1"/>
  <c r="Y45" s="1"/>
  <c r="G71"/>
  <c r="AD16"/>
  <c r="C21"/>
  <c r="AI21"/>
  <c r="Z33" i="2"/>
  <c r="C25" i="1"/>
  <c r="AI25" s="1"/>
  <c r="F36" i="2"/>
  <c r="Y33"/>
  <c r="X71" i="1"/>
  <c r="F16"/>
  <c r="C20"/>
  <c r="AI20" s="1"/>
  <c r="Y15" i="2"/>
  <c r="AE33"/>
  <c r="Q36"/>
  <c r="C36" s="1"/>
  <c r="C46" i="3"/>
  <c r="F13"/>
  <c r="P60" i="4" l="1"/>
  <c r="E71"/>
  <c r="E74" s="1"/>
  <c r="P57"/>
  <c r="F60"/>
  <c r="H57"/>
  <c r="Q21"/>
  <c r="I10"/>
  <c r="N13"/>
  <c r="K11"/>
  <c r="N11" s="1"/>
  <c r="Q50"/>
  <c r="I46"/>
  <c r="Q46" s="1"/>
  <c r="P28"/>
  <c r="F28"/>
  <c r="F55" s="1"/>
  <c r="M46"/>
  <c r="I57"/>
  <c r="Q57"/>
  <c r="Q56" s="1"/>
  <c r="D55"/>
  <c r="D71" s="1"/>
  <c r="D74" s="1"/>
  <c r="N25"/>
  <c r="R29"/>
  <c r="G11"/>
  <c r="J13"/>
  <c r="J14"/>
  <c r="N15"/>
  <c r="L25"/>
  <c r="D28"/>
  <c r="O29"/>
  <c r="K40"/>
  <c r="N40" s="1"/>
  <c r="O41"/>
  <c r="Q44"/>
  <c r="N50"/>
  <c r="L10"/>
  <c r="J40"/>
  <c r="R40" s="1"/>
  <c r="N42"/>
  <c r="J46"/>
  <c r="R46" s="1"/>
  <c r="J47"/>
  <c r="R47" s="1"/>
  <c r="R49"/>
  <c r="R64"/>
  <c r="G72"/>
  <c r="O72" s="1"/>
  <c r="J21"/>
  <c r="R21" s="1"/>
  <c r="N49"/>
  <c r="P53"/>
  <c r="R53" s="1"/>
  <c r="C55"/>
  <c r="P10"/>
  <c r="O13"/>
  <c r="R13" s="1"/>
  <c r="G35"/>
  <c r="C57"/>
  <c r="K64"/>
  <c r="N64" s="1"/>
  <c r="F50"/>
  <c r="N51"/>
  <c r="L53"/>
  <c r="N53" s="1"/>
  <c r="N67" i="3"/>
  <c r="K29"/>
  <c r="N15"/>
  <c r="K11"/>
  <c r="N41"/>
  <c r="J41"/>
  <c r="L28"/>
  <c r="L70" s="1"/>
  <c r="N29"/>
  <c r="J25"/>
  <c r="H46"/>
  <c r="F41"/>
  <c r="E21"/>
  <c r="E10" s="1"/>
  <c r="AE71" i="1"/>
  <c r="C45"/>
  <c r="M71"/>
  <c r="F33" i="2"/>
  <c r="Q45" i="1"/>
  <c r="Q71" s="1"/>
  <c r="Y71"/>
  <c r="AI22"/>
  <c r="C19"/>
  <c r="AI19" s="1"/>
  <c r="J71"/>
  <c r="F45"/>
  <c r="F71" s="1"/>
  <c r="AH36" i="2"/>
  <c r="W71" i="1"/>
  <c r="Q33" i="2"/>
  <c r="C33" s="1"/>
  <c r="AH33" s="1"/>
  <c r="AF71" i="1"/>
  <c r="D71"/>
  <c r="AF33" i="2"/>
  <c r="AD33" s="1"/>
  <c r="Q49" i="1"/>
  <c r="C49" s="1"/>
  <c r="AI49" s="1"/>
  <c r="D28" i="3"/>
  <c r="F60"/>
  <c r="J21"/>
  <c r="K60"/>
  <c r="K57" s="1"/>
  <c r="K56" s="1"/>
  <c r="N56" s="1"/>
  <c r="Z71" i="1"/>
  <c r="P73" i="3"/>
  <c r="C16" i="1"/>
  <c r="AF45"/>
  <c r="AD45" s="1"/>
  <c r="AD71" s="1"/>
  <c r="J29" i="3"/>
  <c r="O60"/>
  <c r="R57" s="1"/>
  <c r="F47"/>
  <c r="H10"/>
  <c r="L46"/>
  <c r="J64"/>
  <c r="G57"/>
  <c r="J57" s="1"/>
  <c r="M21"/>
  <c r="I21"/>
  <c r="I10" s="1"/>
  <c r="N47"/>
  <c r="F25"/>
  <c r="F14"/>
  <c r="G71"/>
  <c r="H28"/>
  <c r="J58"/>
  <c r="I46"/>
  <c r="M46"/>
  <c r="F21"/>
  <c r="R13"/>
  <c r="F46"/>
  <c r="J47"/>
  <c r="N21"/>
  <c r="N25"/>
  <c r="R11"/>
  <c r="J60"/>
  <c r="F29"/>
  <c r="J13"/>
  <c r="D56"/>
  <c r="D70" s="1"/>
  <c r="E46"/>
  <c r="F50"/>
  <c r="D10"/>
  <c r="C28"/>
  <c r="F11"/>
  <c r="C10"/>
  <c r="N35"/>
  <c r="K28"/>
  <c r="N40"/>
  <c r="N13"/>
  <c r="K46"/>
  <c r="G28"/>
  <c r="J35"/>
  <c r="G11"/>
  <c r="G46"/>
  <c r="J46" s="1"/>
  <c r="J40"/>
  <c r="O60" i="4" l="1"/>
  <c r="K60"/>
  <c r="I56"/>
  <c r="M56" s="1"/>
  <c r="M57"/>
  <c r="H56"/>
  <c r="L57"/>
  <c r="C56"/>
  <c r="F56" s="1"/>
  <c r="F76" s="1"/>
  <c r="F57"/>
  <c r="I55"/>
  <c r="Q10"/>
  <c r="M10"/>
  <c r="P55"/>
  <c r="L55"/>
  <c r="J60"/>
  <c r="R60" s="1"/>
  <c r="G57"/>
  <c r="K57" s="1"/>
  <c r="J11"/>
  <c r="G10"/>
  <c r="O11"/>
  <c r="R11" s="1"/>
  <c r="G28"/>
  <c r="J35"/>
  <c r="R35" s="1"/>
  <c r="O35"/>
  <c r="D73" i="3"/>
  <c r="D55"/>
  <c r="H73"/>
  <c r="H55"/>
  <c r="N46"/>
  <c r="N28"/>
  <c r="I73"/>
  <c r="Q73"/>
  <c r="N57"/>
  <c r="N60"/>
  <c r="E55"/>
  <c r="F28"/>
  <c r="F55" s="1"/>
  <c r="N55" s="1"/>
  <c r="E73"/>
  <c r="C57"/>
  <c r="C56" s="1"/>
  <c r="L73"/>
  <c r="M70"/>
  <c r="M73" s="1"/>
  <c r="AI16" i="1"/>
  <c r="C71"/>
  <c r="AI45"/>
  <c r="R60" i="3"/>
  <c r="G56"/>
  <c r="J56" s="1"/>
  <c r="J28"/>
  <c r="J55" s="1"/>
  <c r="F10"/>
  <c r="N11"/>
  <c r="G10"/>
  <c r="J11"/>
  <c r="H71" i="4" l="1"/>
  <c r="P56"/>
  <c r="L56"/>
  <c r="O10"/>
  <c r="J10"/>
  <c r="K10"/>
  <c r="G55"/>
  <c r="F71"/>
  <c r="F74" s="1"/>
  <c r="C71"/>
  <c r="Q55"/>
  <c r="I71"/>
  <c r="M71" s="1"/>
  <c r="M74" s="1"/>
  <c r="M55"/>
  <c r="N60"/>
  <c r="O28"/>
  <c r="J28"/>
  <c r="R28" s="1"/>
  <c r="N35"/>
  <c r="K28"/>
  <c r="N28" s="1"/>
  <c r="J57"/>
  <c r="R57" s="1"/>
  <c r="O57"/>
  <c r="G56"/>
  <c r="K56" s="1"/>
  <c r="F57" i="3"/>
  <c r="F56"/>
  <c r="R75"/>
  <c r="AI71" i="1"/>
  <c r="C73" i="3"/>
  <c r="C72" s="1"/>
  <c r="N75"/>
  <c r="K70"/>
  <c r="J10"/>
  <c r="J75" s="1"/>
  <c r="C74" i="4" l="1"/>
  <c r="C73" s="1"/>
  <c r="L71"/>
  <c r="L74" s="1"/>
  <c r="P71"/>
  <c r="P74" s="1"/>
  <c r="H74"/>
  <c r="G71"/>
  <c r="K71" s="1"/>
  <c r="K55"/>
  <c r="O55"/>
  <c r="N10"/>
  <c r="J55"/>
  <c r="R10"/>
  <c r="N56"/>
  <c r="N57"/>
  <c r="J56"/>
  <c r="O56"/>
  <c r="I74"/>
  <c r="Q71"/>
  <c r="Q74" s="1"/>
  <c r="F75" i="3"/>
  <c r="F70"/>
  <c r="F73" s="1"/>
  <c r="O73"/>
  <c r="N70"/>
  <c r="N73" s="1"/>
  <c r="K73"/>
  <c r="K72" s="1"/>
  <c r="G73"/>
  <c r="G72" s="1"/>
  <c r="O72" s="1"/>
  <c r="O71" i="4" l="1"/>
  <c r="J76"/>
  <c r="R56"/>
  <c r="R76" s="1"/>
  <c r="N71"/>
  <c r="N74" s="1"/>
  <c r="N76"/>
  <c r="R55"/>
  <c r="J71"/>
  <c r="N55"/>
  <c r="G74"/>
  <c r="G73" s="1"/>
  <c r="O73" s="1"/>
  <c r="O74"/>
  <c r="J73" i="3"/>
  <c r="R70"/>
  <c r="R73" s="1"/>
  <c r="K73" i="4" l="1"/>
  <c r="K74"/>
  <c r="J74"/>
  <c r="R71"/>
  <c r="R74" s="1"/>
</calcChain>
</file>

<file path=xl/sharedStrings.xml><?xml version="1.0" encoding="utf-8"?>
<sst xmlns="http://schemas.openxmlformats.org/spreadsheetml/2006/main" count="970" uniqueCount="178">
  <si>
    <t>Виконком</t>
  </si>
  <si>
    <t>Фінуправління</t>
  </si>
  <si>
    <t>Відділ освіти</t>
  </si>
  <si>
    <t>Відділ культури</t>
  </si>
  <si>
    <t>УПСЗН</t>
  </si>
  <si>
    <t>УКГ і Е</t>
  </si>
  <si>
    <t>010116</t>
  </si>
  <si>
    <t>070101</t>
  </si>
  <si>
    <t>070201</t>
  </si>
  <si>
    <t>070202</t>
  </si>
  <si>
    <t>070304</t>
  </si>
  <si>
    <t>070401</t>
  </si>
  <si>
    <t>070802</t>
  </si>
  <si>
    <t>070804</t>
  </si>
  <si>
    <t>070805</t>
  </si>
  <si>
    <t>070806</t>
  </si>
  <si>
    <t>091204</t>
  </si>
  <si>
    <t>130107</t>
  </si>
  <si>
    <t>ДЮСШ</t>
  </si>
  <si>
    <t>091101</t>
  </si>
  <si>
    <t>110000</t>
  </si>
  <si>
    <t>110201</t>
  </si>
  <si>
    <t>110202</t>
  </si>
  <si>
    <t>110204</t>
  </si>
  <si>
    <t>110205</t>
  </si>
  <si>
    <t>110502</t>
  </si>
  <si>
    <t>Музей</t>
  </si>
  <si>
    <t>120201</t>
  </si>
  <si>
    <t>Розпорядники коштів</t>
  </si>
  <si>
    <t>Відділ комунальної власності</t>
  </si>
  <si>
    <t>Архітектура</t>
  </si>
  <si>
    <t>Олександрівська адміністрація</t>
  </si>
  <si>
    <t>Малодолинська адміністрація</t>
  </si>
  <si>
    <t>Б.Балківська адміністрація</t>
  </si>
  <si>
    <t>Разом</t>
  </si>
  <si>
    <t>Б.Балківська адм. (ФАП)</t>
  </si>
  <si>
    <t>Відділення  соцдопомоги</t>
  </si>
  <si>
    <t>ЦССМ</t>
  </si>
  <si>
    <t>091102</t>
  </si>
  <si>
    <t>Ред.газ. "Чорноморський маяк"</t>
  </si>
  <si>
    <t>КЕКВ</t>
  </si>
  <si>
    <t>090412</t>
  </si>
  <si>
    <t>100203</t>
  </si>
  <si>
    <t>Мдол. Благоустрій села</t>
  </si>
  <si>
    <t>Мдол. Матдопомога</t>
  </si>
  <si>
    <t>110103</t>
  </si>
  <si>
    <t>ЦБС</t>
  </si>
  <si>
    <t>Дитяча школа мистецтв</t>
  </si>
  <si>
    <t>ЦБ</t>
  </si>
  <si>
    <t>Розрахунки   на 2005 рік  по  спец фонду</t>
  </si>
  <si>
    <t>Розрахунки   на 2005 рік  по  загальному  фонду</t>
  </si>
  <si>
    <t>Загальний фонд</t>
  </si>
  <si>
    <t>Спеціальний фонд</t>
  </si>
  <si>
    <t>120100</t>
  </si>
  <si>
    <t>120000</t>
  </si>
  <si>
    <t>Телебачення</t>
  </si>
  <si>
    <t>130102</t>
  </si>
  <si>
    <t>Спорткомітет</t>
  </si>
  <si>
    <t>Виконком  інші пот. трансф.</t>
  </si>
  <si>
    <t>180404</t>
  </si>
  <si>
    <t>Виконк. - підтр. мал. і серед.підпр.</t>
  </si>
  <si>
    <t>???</t>
  </si>
  <si>
    <t>Разом  по  010116</t>
  </si>
  <si>
    <t>Будинки  культури, в. т. ч</t>
  </si>
  <si>
    <t>Палац культури</t>
  </si>
  <si>
    <t>Олександрівський буд.культури</t>
  </si>
  <si>
    <t>Малодолинський буд.культури</t>
  </si>
  <si>
    <t>Бурлачобалківський буд.культ.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</si>
  <si>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</si>
  <si>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</si>
  <si>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</si>
  <si>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</si>
  <si>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</si>
  <si>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Податки на доходи, податки на прибуток, податки на збільшення ринковою вартості</t>
  </si>
  <si>
    <t>Податок на прибуток підприємств</t>
  </si>
  <si>
    <t>Податки на власність</t>
  </si>
  <si>
    <t>Плата за землю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</si>
  <si>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</si>
  <si>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</si>
  <si>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</si>
  <si>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</si>
  <si>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</si>
  <si>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</si>
  <si>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</si>
  <si>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</si>
  <si>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</si>
  <si>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</si>
  <si>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080000</t>
  </si>
  <si>
    <t>САДИ</t>
  </si>
  <si>
    <t>ШКОЛИ</t>
  </si>
  <si>
    <t>ВЕЧ.ШКОЛА</t>
  </si>
  <si>
    <t>СПЕЦШКОЛА</t>
  </si>
  <si>
    <t>ПОЗАШКІЛЬНІ УСТАНОВИ</t>
  </si>
  <si>
    <t>МЕТОДИЧНА СЛУЖБА</t>
  </si>
  <si>
    <t>ЦЕНТРАЛІЗОВАНА БУХГ</t>
  </si>
  <si>
    <t>ГОСПОДАРЧА ГРУПА</t>
  </si>
  <si>
    <t>ПСИХОЛОГО-МЕТОД.</t>
  </si>
  <si>
    <t>ОСВІТА</t>
  </si>
  <si>
    <t>ДЮСШ, ШШК</t>
  </si>
  <si>
    <t>091103</t>
  </si>
  <si>
    <t>Виконком -молод. програми</t>
  </si>
  <si>
    <t>250102</t>
  </si>
  <si>
    <t>резервний фонд</t>
  </si>
  <si>
    <t>Відділ освіти -матер.допом.</t>
  </si>
  <si>
    <t>091107</t>
  </si>
  <si>
    <t>Відділ освіти -оздоровл.дітей</t>
  </si>
  <si>
    <t>250908</t>
  </si>
  <si>
    <t>молодіжне будівництво</t>
  </si>
  <si>
    <t>10000</t>
  </si>
  <si>
    <t>ЖКГ</t>
  </si>
  <si>
    <t>Субвенция</t>
  </si>
  <si>
    <t>090416</t>
  </si>
  <si>
    <t>091207</t>
  </si>
  <si>
    <t>УПСЗН - льготі ЖКП слепім</t>
  </si>
  <si>
    <t>33421,7 тис. грн</t>
  </si>
  <si>
    <t>130100</t>
  </si>
  <si>
    <t>090000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</si>
  <si>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</si>
  <si>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</si>
  <si>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</si>
  <si>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</si>
  <si>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</si>
  <si>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</si>
  <si>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</si>
  <si>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</si>
  <si>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Податок на прибуток підприємств і організацій, що належать до комунальної власності </t>
  </si>
  <si>
    <t>Збір за першу реєстрацію транспортного засобу</t>
  </si>
  <si>
    <t>Місцеві податки і збори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</si>
  <si>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</si>
  <si>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</si>
  <si>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</si>
  <si>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</si>
  <si>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</si>
  <si>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</si>
  <si>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</si>
  <si>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 xml:space="preserve">Збір за провадження деяких видів підприємницької діяльності                                                                       </t>
  </si>
  <si>
    <t>Єдиний податок</t>
  </si>
  <si>
    <t>Податок на нерухоме майно, відмінне від земельної ділянки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</si>
  <si>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</si>
  <si>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</si>
  <si>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</si>
  <si>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</si>
  <si>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 xml:space="preserve">Плата за оренду цілісних майнових комплексів комунального  та іншого майна 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</si>
  <si>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</si>
  <si>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</si>
  <si>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</si>
  <si>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</si>
  <si>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</si>
  <si>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</si>
  <si>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в т.ч.</t>
  </si>
  <si>
    <t>І кошик</t>
  </si>
  <si>
    <t>ІІ кошик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</si>
  <si>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</si>
  <si>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</si>
  <si>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 xml:space="preserve">Збори та плата за спеціальне використання природних ресурсів 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</si>
  <si>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</si>
  <si>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</si>
  <si>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</si>
  <si>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</si>
  <si>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</si>
  <si>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</si>
  <si>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</si>
  <si>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</si>
  <si>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</si>
  <si>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t>Порівняльна таблиця показників доходної частини бюджету м.Іллічівська на 2014р.  до факта 2013р.</t>
  </si>
  <si>
    <t>факт за 2013 рік</t>
  </si>
  <si>
    <t>План на 2014 рік</t>
  </si>
  <si>
    <t>Відхилення (+, -)</t>
  </si>
  <si>
    <t>Темп росту, %</t>
  </si>
  <si>
    <t>Інші субвенції</t>
  </si>
  <si>
    <t>Всього доходів (без субвенцій)</t>
  </si>
  <si>
    <t>Фактичні надходження 
за 2013 рік</t>
  </si>
  <si>
    <t>Передбачено в проекті бюджету 
на 2014 рік</t>
  </si>
  <si>
    <t>І кошик (закріплені доходи)</t>
  </si>
  <si>
    <t>ІІ кошик (власні доходи)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</si>
  <si>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 серця</t>
  </si>
  <si>
    <t xml:space="preserve">Начальник фінансового упраління </t>
  </si>
  <si>
    <t>Н.І. Чумель</t>
  </si>
</sst>
</file>

<file path=xl/styles.xml><?xml version="1.0" encoding="utf-8"?>
<styleSheet xmlns="http://schemas.openxmlformats.org/spreadsheetml/2006/main">
  <numFmts count="4">
    <numFmt numFmtId="164" formatCode="#,##0_р_."/>
    <numFmt numFmtId="165" formatCode="0.0"/>
    <numFmt numFmtId="166" formatCode="#,##0.0"/>
    <numFmt numFmtId="167" formatCode="#,##0.000"/>
  </numFmts>
  <fonts count="4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5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4"/>
      <name val="Times"/>
      <family val="1"/>
    </font>
    <font>
      <sz val="13"/>
      <name val="Times New Roman"/>
      <family val="1"/>
    </font>
    <font>
      <b/>
      <sz val="13"/>
      <name val="Times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sz val="13"/>
      <color indexed="48"/>
      <name val="Times New Roman"/>
      <family val="1"/>
    </font>
    <font>
      <sz val="13"/>
      <color indexed="12"/>
      <name val="Times New Roman"/>
      <family val="1"/>
    </font>
    <font>
      <sz val="12"/>
      <color indexed="12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3"/>
      <color indexed="12"/>
      <name val="Times New Roman"/>
      <family val="1"/>
    </font>
    <font>
      <b/>
      <sz val="10"/>
      <name val="Arial Cyr"/>
      <charset val="204"/>
    </font>
    <font>
      <b/>
      <sz val="14"/>
      <color indexed="12"/>
      <name val="Times New Roman"/>
      <family val="1"/>
    </font>
    <font>
      <b/>
      <i/>
      <sz val="14"/>
      <color indexed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b/>
      <sz val="26"/>
      <name val="Times New Roman"/>
      <family val="1"/>
    </font>
    <font>
      <b/>
      <sz val="17"/>
      <name val="Times New Roman"/>
      <family val="1"/>
    </font>
    <font>
      <sz val="17"/>
      <name val="Times New Roman"/>
      <family val="1"/>
    </font>
    <font>
      <b/>
      <sz val="18"/>
      <name val="Times New Roman"/>
      <family val="1"/>
      <charset val="204"/>
    </font>
    <font>
      <b/>
      <sz val="1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35">
    <xf numFmtId="0" fontId="0" fillId="0" borderId="0" xfId="0"/>
    <xf numFmtId="0" fontId="2" fillId="0" borderId="1" xfId="0" applyFont="1" applyBorder="1"/>
    <xf numFmtId="0" fontId="2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5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2" fillId="2" borderId="0" xfId="0" applyFont="1" applyFill="1"/>
    <xf numFmtId="0" fontId="5" fillId="0" borderId="0" xfId="0" applyFont="1"/>
    <xf numFmtId="49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2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Fill="1" applyBorder="1"/>
    <xf numFmtId="0" fontId="13" fillId="0" borderId="0" xfId="0" applyFont="1"/>
    <xf numFmtId="0" fontId="9" fillId="0" borderId="0" xfId="0" applyFont="1" applyBorder="1"/>
    <xf numFmtId="0" fontId="12" fillId="0" borderId="0" xfId="0" applyFont="1" applyBorder="1"/>
    <xf numFmtId="0" fontId="9" fillId="2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49" fontId="9" fillId="0" borderId="1" xfId="0" applyNumberFormat="1" applyFont="1" applyFill="1" applyBorder="1"/>
    <xf numFmtId="49" fontId="12" fillId="0" borderId="1" xfId="0" applyNumberFormat="1" applyFont="1" applyFill="1" applyBorder="1"/>
    <xf numFmtId="49" fontId="9" fillId="0" borderId="0" xfId="0" applyNumberFormat="1" applyFont="1" applyFill="1" applyBorder="1"/>
    <xf numFmtId="49" fontId="9" fillId="0" borderId="0" xfId="0" applyNumberFormat="1" applyFont="1" applyFill="1"/>
    <xf numFmtId="49" fontId="14" fillId="0" borderId="1" xfId="0" applyNumberFormat="1" applyFont="1" applyFill="1" applyBorder="1"/>
    <xf numFmtId="0" fontId="14" fillId="0" borderId="1" xfId="0" applyFont="1" applyFill="1" applyBorder="1"/>
    <xf numFmtId="0" fontId="9" fillId="3" borderId="0" xfId="0" applyFont="1" applyFill="1"/>
    <xf numFmtId="0" fontId="15" fillId="0" borderId="1" xfId="0" applyFont="1" applyFill="1" applyBorder="1"/>
    <xf numFmtId="0" fontId="15" fillId="0" borderId="1" xfId="0" applyFont="1" applyBorder="1"/>
    <xf numFmtId="164" fontId="11" fillId="0" borderId="1" xfId="0" applyNumberFormat="1" applyFont="1" applyBorder="1"/>
    <xf numFmtId="164" fontId="9" fillId="0" borderId="1" xfId="0" applyNumberFormat="1" applyFont="1" applyBorder="1"/>
    <xf numFmtId="164" fontId="12" fillId="0" borderId="1" xfId="0" applyNumberFormat="1" applyFont="1" applyBorder="1"/>
    <xf numFmtId="164" fontId="9" fillId="2" borderId="1" xfId="0" applyNumberFormat="1" applyFont="1" applyFill="1" applyBorder="1"/>
    <xf numFmtId="164" fontId="12" fillId="0" borderId="1" xfId="0" applyNumberFormat="1" applyFont="1" applyFill="1" applyBorder="1"/>
    <xf numFmtId="164" fontId="12" fillId="2" borderId="1" xfId="0" applyNumberFormat="1" applyFont="1" applyFill="1" applyBorder="1"/>
    <xf numFmtId="164" fontId="9" fillId="0" borderId="2" xfId="0" applyNumberFormat="1" applyFont="1" applyBorder="1"/>
    <xf numFmtId="164" fontId="9" fillId="2" borderId="2" xfId="0" applyNumberFormat="1" applyFont="1" applyFill="1" applyBorder="1"/>
    <xf numFmtId="164" fontId="11" fillId="0" borderId="2" xfId="0" applyNumberFormat="1" applyFont="1" applyBorder="1"/>
    <xf numFmtId="164" fontId="12" fillId="0" borderId="2" xfId="0" applyNumberFormat="1" applyFont="1" applyBorder="1"/>
    <xf numFmtId="164" fontId="7" fillId="0" borderId="1" xfId="0" applyNumberFormat="1" applyFont="1" applyBorder="1"/>
    <xf numFmtId="164" fontId="2" fillId="2" borderId="1" xfId="0" applyNumberFormat="1" applyFont="1" applyFill="1" applyBorder="1"/>
    <xf numFmtId="164" fontId="5" fillId="2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/>
    <xf numFmtId="164" fontId="12" fillId="4" borderId="1" xfId="0" applyNumberFormat="1" applyFont="1" applyFill="1" applyBorder="1"/>
    <xf numFmtId="164" fontId="4" fillId="4" borderId="1" xfId="0" applyNumberFormat="1" applyFont="1" applyFill="1" applyBorder="1"/>
    <xf numFmtId="164" fontId="11" fillId="4" borderId="1" xfId="0" applyNumberFormat="1" applyFont="1" applyFill="1" applyBorder="1"/>
    <xf numFmtId="164" fontId="9" fillId="0" borderId="1" xfId="0" applyNumberFormat="1" applyFont="1" applyFill="1" applyBorder="1"/>
    <xf numFmtId="164" fontId="11" fillId="0" borderId="1" xfId="0" applyNumberFormat="1" applyFont="1" applyFill="1" applyBorder="1"/>
    <xf numFmtId="49" fontId="15" fillId="0" borderId="1" xfId="0" applyNumberFormat="1" applyFont="1" applyBorder="1"/>
    <xf numFmtId="0" fontId="16" fillId="0" borderId="0" xfId="1" applyAlignment="1" applyProtection="1"/>
    <xf numFmtId="0" fontId="17" fillId="0" borderId="0" xfId="0" applyFont="1" applyAlignment="1">
      <alignment horizontal="justify"/>
    </xf>
    <xf numFmtId="0" fontId="18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1" fillId="0" borderId="0" xfId="0" applyFont="1" applyAlignment="1">
      <alignment horizontal="justify"/>
    </xf>
    <xf numFmtId="0" fontId="20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2" fillId="0" borderId="1" xfId="0" applyFont="1" applyFill="1" applyBorder="1"/>
    <xf numFmtId="0" fontId="12" fillId="4" borderId="0" xfId="0" applyFont="1" applyFill="1"/>
    <xf numFmtId="49" fontId="12" fillId="4" borderId="1" xfId="0" applyNumberFormat="1" applyFont="1" applyFill="1" applyBorder="1"/>
    <xf numFmtId="0" fontId="12" fillId="4" borderId="1" xfId="0" applyFont="1" applyFill="1" applyBorder="1"/>
    <xf numFmtId="49" fontId="24" fillId="4" borderId="1" xfId="0" applyNumberFormat="1" applyFont="1" applyFill="1" applyBorder="1"/>
    <xf numFmtId="0" fontId="24" fillId="4" borderId="1" xfId="0" applyFont="1" applyFill="1" applyBorder="1"/>
    <xf numFmtId="164" fontId="24" fillId="4" borderId="1" xfId="0" applyNumberFormat="1" applyFont="1" applyFill="1" applyBorder="1"/>
    <xf numFmtId="164" fontId="25" fillId="4" borderId="1" xfId="0" applyNumberFormat="1" applyFont="1" applyFill="1" applyBorder="1"/>
    <xf numFmtId="0" fontId="24" fillId="4" borderId="0" xfId="0" applyFont="1" applyFill="1"/>
    <xf numFmtId="0" fontId="26" fillId="0" borderId="1" xfId="0" applyFont="1" applyFill="1" applyBorder="1"/>
    <xf numFmtId="49" fontId="2" fillId="0" borderId="2" xfId="0" applyNumberFormat="1" applyFont="1" applyBorder="1"/>
    <xf numFmtId="0" fontId="2" fillId="0" borderId="2" xfId="0" applyFont="1" applyBorder="1"/>
    <xf numFmtId="164" fontId="3" fillId="0" borderId="2" xfId="0" applyNumberFormat="1" applyFont="1" applyBorder="1"/>
    <xf numFmtId="164" fontId="7" fillId="0" borderId="2" xfId="0" applyNumberFormat="1" applyFont="1" applyBorder="1"/>
    <xf numFmtId="164" fontId="2" fillId="2" borderId="2" xfId="0" applyNumberFormat="1" applyFont="1" applyFill="1" applyBorder="1"/>
    <xf numFmtId="164" fontId="3" fillId="0" borderId="2" xfId="0" applyNumberFormat="1" applyFont="1" applyFill="1" applyBorder="1"/>
    <xf numFmtId="0" fontId="7" fillId="0" borderId="1" xfId="0" applyFont="1" applyBorder="1"/>
    <xf numFmtId="0" fontId="2" fillId="2" borderId="1" xfId="0" applyFont="1" applyFill="1" applyBorder="1"/>
    <xf numFmtId="49" fontId="15" fillId="0" borderId="1" xfId="0" applyNumberFormat="1" applyFont="1" applyFill="1" applyBorder="1"/>
    <xf numFmtId="49" fontId="14" fillId="0" borderId="2" xfId="0" applyNumberFormat="1" applyFont="1" applyFill="1" applyBorder="1"/>
    <xf numFmtId="0" fontId="9" fillId="0" borderId="2" xfId="0" applyFont="1" applyFill="1" applyBorder="1"/>
    <xf numFmtId="0" fontId="9" fillId="0" borderId="1" xfId="0" applyFont="1" applyBorder="1"/>
    <xf numFmtId="49" fontId="22" fillId="0" borderId="1" xfId="0" applyNumberFormat="1" applyFont="1" applyFill="1" applyBorder="1"/>
    <xf numFmtId="0" fontId="27" fillId="0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49" fontId="14" fillId="0" borderId="0" xfId="0" applyNumberFormat="1" applyFont="1" applyFill="1" applyBorder="1"/>
    <xf numFmtId="49" fontId="12" fillId="0" borderId="0" xfId="0" applyNumberFormat="1" applyFont="1" applyFill="1" applyBorder="1"/>
    <xf numFmtId="0" fontId="12" fillId="0" borderId="0" xfId="0" applyFont="1" applyFill="1" applyBorder="1"/>
    <xf numFmtId="165" fontId="12" fillId="0" borderId="0" xfId="0" applyNumberFormat="1" applyFont="1" applyBorder="1"/>
    <xf numFmtId="164" fontId="12" fillId="2" borderId="2" xfId="0" applyNumberFormat="1" applyFont="1" applyFill="1" applyBorder="1"/>
    <xf numFmtId="49" fontId="24" fillId="0" borderId="1" xfId="0" applyNumberFormat="1" applyFont="1" applyFill="1" applyBorder="1"/>
    <xf numFmtId="164" fontId="27" fillId="0" borderId="1" xfId="0" applyNumberFormat="1" applyFont="1" applyBorder="1"/>
    <xf numFmtId="164" fontId="27" fillId="2" borderId="1" xfId="0" applyNumberFormat="1" applyFont="1" applyFill="1" applyBorder="1"/>
    <xf numFmtId="164" fontId="27" fillId="0" borderId="1" xfId="0" applyNumberFormat="1" applyFont="1" applyFill="1" applyBorder="1"/>
    <xf numFmtId="0" fontId="27" fillId="0" borderId="0" xfId="0" applyFont="1"/>
    <xf numFmtId="0" fontId="29" fillId="0" borderId="0" xfId="0" applyFont="1"/>
    <xf numFmtId="0" fontId="26" fillId="0" borderId="0" xfId="0" applyFont="1" applyAlignment="1">
      <alignment horizontal="justify"/>
    </xf>
    <xf numFmtId="0" fontId="26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justify" vertical="top" wrapText="1"/>
    </xf>
    <xf numFmtId="0" fontId="1" fillId="0" borderId="0" xfId="0" applyFont="1"/>
    <xf numFmtId="0" fontId="31" fillId="0" borderId="1" xfId="0" applyFont="1" applyBorder="1" applyAlignment="1">
      <alignment horizontal="justify" vertical="top" wrapText="1"/>
    </xf>
    <xf numFmtId="0" fontId="23" fillId="0" borderId="0" xfId="0" applyFont="1"/>
    <xf numFmtId="0" fontId="6" fillId="0" borderId="0" xfId="0" applyFont="1" applyAlignment="1"/>
    <xf numFmtId="166" fontId="26" fillId="0" borderId="1" xfId="0" applyNumberFormat="1" applyFont="1" applyBorder="1" applyAlignment="1">
      <alignment horizontal="center" vertical="top" wrapText="1"/>
    </xf>
    <xf numFmtId="0" fontId="26" fillId="0" borderId="2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0" fillId="0" borderId="0" xfId="0" applyBorder="1"/>
    <xf numFmtId="0" fontId="28" fillId="0" borderId="1" xfId="0" applyFont="1" applyBorder="1" applyAlignment="1">
      <alignment horizontal="justify" vertical="top" wrapText="1"/>
    </xf>
    <xf numFmtId="166" fontId="32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2" fillId="0" borderId="1" xfId="0" applyNumberFormat="1" applyFont="1" applyFill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166" fontId="34" fillId="0" borderId="1" xfId="0" applyNumberFormat="1" applyFont="1" applyFill="1" applyBorder="1" applyAlignment="1">
      <alignment horizontal="center" vertical="top" wrapText="1"/>
    </xf>
    <xf numFmtId="166" fontId="34" fillId="0" borderId="1" xfId="0" applyNumberFormat="1" applyFont="1" applyBorder="1" applyAlignment="1">
      <alignment horizontal="center" vertical="top" wrapText="1"/>
    </xf>
    <xf numFmtId="166" fontId="35" fillId="0" borderId="1" xfId="0" applyNumberFormat="1" applyFont="1" applyBorder="1" applyAlignment="1">
      <alignment horizontal="center" vertical="top" wrapText="1"/>
    </xf>
    <xf numFmtId="0" fontId="31" fillId="0" borderId="2" xfId="0" applyFont="1" applyBorder="1" applyAlignment="1">
      <alignment horizontal="justify" vertical="top" wrapText="1"/>
    </xf>
    <xf numFmtId="0" fontId="26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166" fontId="31" fillId="0" borderId="0" xfId="0" applyNumberFormat="1" applyFont="1" applyBorder="1" applyAlignment="1">
      <alignment horizontal="center" vertical="top" wrapText="1"/>
    </xf>
    <xf numFmtId="166" fontId="26" fillId="0" borderId="0" xfId="0" applyNumberFormat="1" applyFont="1" applyBorder="1" applyAlignment="1">
      <alignment horizontal="center" vertical="top" wrapText="1"/>
    </xf>
    <xf numFmtId="167" fontId="31" fillId="0" borderId="2" xfId="0" applyNumberFormat="1" applyFont="1" applyBorder="1" applyAlignment="1">
      <alignment horizontal="center" vertical="top" wrapText="1"/>
    </xf>
    <xf numFmtId="167" fontId="26" fillId="0" borderId="2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justify" vertical="top" wrapText="1"/>
    </xf>
    <xf numFmtId="0" fontId="0" fillId="0" borderId="0" xfId="0" applyFont="1"/>
    <xf numFmtId="167" fontId="27" fillId="0" borderId="2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justify" vertical="top" wrapText="1"/>
    </xf>
    <xf numFmtId="0" fontId="36" fillId="0" borderId="0" xfId="0" applyFont="1"/>
    <xf numFmtId="166" fontId="34" fillId="0" borderId="1" xfId="0" applyNumberFormat="1" applyFont="1" applyBorder="1" applyAlignment="1">
      <alignment horizontal="center" vertical="justify" wrapText="1"/>
    </xf>
    <xf numFmtId="166" fontId="34" fillId="0" borderId="3" xfId="0" applyNumberFormat="1" applyFont="1" applyBorder="1" applyAlignment="1">
      <alignment horizontal="center" vertical="top" wrapText="1"/>
    </xf>
    <xf numFmtId="166" fontId="27" fillId="0" borderId="2" xfId="0" applyNumberFormat="1" applyFont="1" applyBorder="1" applyAlignment="1">
      <alignment horizontal="center" vertical="top" wrapText="1"/>
    </xf>
    <xf numFmtId="166" fontId="34" fillId="0" borderId="2" xfId="0" applyNumberFormat="1" applyFont="1" applyBorder="1" applyAlignment="1">
      <alignment horizontal="center" vertical="top" wrapText="1"/>
    </xf>
    <xf numFmtId="4" fontId="26" fillId="0" borderId="0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167" fontId="28" fillId="0" borderId="2" xfId="0" applyNumberFormat="1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justify" vertical="top" wrapText="1"/>
    </xf>
    <xf numFmtId="0" fontId="27" fillId="0" borderId="5" xfId="0" applyFont="1" applyBorder="1" applyAlignment="1">
      <alignment horizontal="justify" vertical="top" wrapText="1"/>
    </xf>
    <xf numFmtId="0" fontId="26" fillId="0" borderId="5" xfId="0" applyFont="1" applyBorder="1" applyAlignment="1">
      <alignment horizontal="justify" vertical="top" wrapText="1"/>
    </xf>
    <xf numFmtId="0" fontId="28" fillId="0" borderId="5" xfId="0" applyFont="1" applyBorder="1" applyAlignment="1">
      <alignment vertical="top" wrapText="1"/>
    </xf>
    <xf numFmtId="0" fontId="31" fillId="0" borderId="5" xfId="0" applyFont="1" applyBorder="1" applyAlignment="1">
      <alignment horizontal="justify" vertical="top" wrapText="1"/>
    </xf>
    <xf numFmtId="0" fontId="27" fillId="0" borderId="5" xfId="0" applyFont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8" fillId="0" borderId="5" xfId="0" applyFont="1" applyBorder="1" applyAlignment="1">
      <alignment horizontal="left" vertical="top" wrapText="1"/>
    </xf>
    <xf numFmtId="0" fontId="27" fillId="0" borderId="5" xfId="0" applyFont="1" applyBorder="1" applyAlignment="1">
      <alignment vertical="top" wrapText="1"/>
    </xf>
    <xf numFmtId="0" fontId="28" fillId="0" borderId="5" xfId="0" applyFont="1" applyFill="1" applyBorder="1" applyAlignment="1">
      <alignment horizontal="left" vertical="center" wrapText="1"/>
    </xf>
    <xf numFmtId="0" fontId="27" fillId="0" borderId="7" xfId="0" applyFont="1" applyBorder="1" applyAlignment="1">
      <alignment horizontal="justify" vertical="top" wrapText="1"/>
    </xf>
    <xf numFmtId="0" fontId="28" fillId="0" borderId="7" xfId="0" applyFont="1" applyBorder="1" applyAlignment="1">
      <alignment horizontal="justify" vertical="top" wrapText="1"/>
    </xf>
    <xf numFmtId="0" fontId="31" fillId="0" borderId="7" xfId="0" applyFont="1" applyBorder="1" applyAlignment="1">
      <alignment horizontal="justify" vertical="top" wrapText="1"/>
    </xf>
    <xf numFmtId="0" fontId="26" fillId="0" borderId="7" xfId="0" applyFont="1" applyBorder="1" applyAlignment="1">
      <alignment horizontal="justify" vertical="top" wrapText="1"/>
    </xf>
    <xf numFmtId="0" fontId="26" fillId="0" borderId="5" xfId="0" applyNumberFormat="1" applyFont="1" applyBorder="1" applyAlignment="1">
      <alignment horizontal="justify" vertical="top" wrapText="1"/>
    </xf>
    <xf numFmtId="0" fontId="28" fillId="0" borderId="5" xfId="0" applyFont="1" applyFill="1" applyBorder="1" applyAlignment="1">
      <alignment wrapText="1"/>
    </xf>
    <xf numFmtId="0" fontId="28" fillId="0" borderId="5" xfId="0" applyFont="1" applyFill="1" applyBorder="1" applyAlignment="1">
      <alignment horizontal="left" wrapText="1"/>
    </xf>
    <xf numFmtId="0" fontId="28" fillId="0" borderId="5" xfId="0" applyFont="1" applyFill="1" applyBorder="1" applyAlignment="1">
      <alignment horizontal="left" vertical="top" wrapText="1"/>
    </xf>
    <xf numFmtId="0" fontId="31" fillId="0" borderId="5" xfId="0" applyFont="1" applyFill="1" applyBorder="1" applyAlignment="1">
      <alignment horizontal="left" vertical="top" wrapText="1"/>
    </xf>
    <xf numFmtId="0" fontId="35" fillId="0" borderId="5" xfId="0" applyFont="1" applyBorder="1" applyAlignment="1">
      <alignment horizontal="justify" vertical="top" wrapText="1"/>
    </xf>
    <xf numFmtId="166" fontId="32" fillId="0" borderId="13" xfId="0" applyNumberFormat="1" applyFont="1" applyBorder="1" applyAlignment="1">
      <alignment horizontal="center" vertical="top" wrapText="1"/>
    </xf>
    <xf numFmtId="166" fontId="32" fillId="0" borderId="14" xfId="0" applyNumberFormat="1" applyFont="1" applyBorder="1" applyAlignment="1">
      <alignment horizontal="center" vertical="top" wrapText="1"/>
    </xf>
    <xf numFmtId="166" fontId="34" fillId="0" borderId="13" xfId="0" applyNumberFormat="1" applyFont="1" applyFill="1" applyBorder="1" applyAlignment="1">
      <alignment horizontal="center" vertical="top" wrapText="1"/>
    </xf>
    <xf numFmtId="166" fontId="34" fillId="0" borderId="14" xfId="0" applyNumberFormat="1" applyFont="1" applyBorder="1" applyAlignment="1">
      <alignment horizontal="center" vertical="top" wrapText="1"/>
    </xf>
    <xf numFmtId="166" fontId="32" fillId="0" borderId="13" xfId="0" applyNumberFormat="1" applyFont="1" applyFill="1" applyBorder="1" applyAlignment="1">
      <alignment horizontal="center" vertical="top" wrapText="1"/>
    </xf>
    <xf numFmtId="166" fontId="35" fillId="0" borderId="14" xfId="0" applyNumberFormat="1" applyFont="1" applyBorder="1" applyAlignment="1">
      <alignment horizontal="center" vertical="top" wrapText="1"/>
    </xf>
    <xf numFmtId="166" fontId="33" fillId="0" borderId="13" xfId="0" applyNumberFormat="1" applyFont="1" applyFill="1" applyBorder="1" applyAlignment="1">
      <alignment horizontal="center" vertical="top" wrapText="1"/>
    </xf>
    <xf numFmtId="166" fontId="33" fillId="0" borderId="13" xfId="0" applyNumberFormat="1" applyFont="1" applyFill="1" applyBorder="1" applyAlignment="1">
      <alignment horizontal="center" vertical="justify" wrapText="1"/>
    </xf>
    <xf numFmtId="166" fontId="33" fillId="0" borderId="14" xfId="0" applyNumberFormat="1" applyFont="1" applyBorder="1" applyAlignment="1">
      <alignment horizontal="center" vertical="top" wrapText="1"/>
    </xf>
    <xf numFmtId="166" fontId="35" fillId="0" borderId="13" xfId="0" applyNumberFormat="1" applyFont="1" applyFill="1" applyBorder="1" applyAlignment="1">
      <alignment horizontal="center" vertical="top" wrapText="1"/>
    </xf>
    <xf numFmtId="166" fontId="33" fillId="0" borderId="13" xfId="0" applyNumberFormat="1" applyFont="1" applyBorder="1" applyAlignment="1">
      <alignment horizontal="center" vertical="top" wrapText="1"/>
    </xf>
    <xf numFmtId="166" fontId="34" fillId="0" borderId="17" xfId="0" applyNumberFormat="1" applyFont="1" applyBorder="1" applyAlignment="1">
      <alignment horizontal="center" vertical="justify" wrapText="1"/>
    </xf>
    <xf numFmtId="166" fontId="33" fillId="0" borderId="13" xfId="0" applyNumberFormat="1" applyFont="1" applyBorder="1" applyAlignment="1">
      <alignment horizontal="center" wrapText="1"/>
    </xf>
    <xf numFmtId="166" fontId="33" fillId="0" borderId="13" xfId="0" applyNumberFormat="1" applyFont="1" applyBorder="1" applyAlignment="1">
      <alignment horizontal="center" vertical="center" wrapText="1"/>
    </xf>
    <xf numFmtId="166" fontId="33" fillId="0" borderId="14" xfId="0" applyNumberFormat="1" applyFont="1" applyBorder="1" applyAlignment="1">
      <alignment horizontal="center" vertical="center" wrapText="1"/>
    </xf>
    <xf numFmtId="167" fontId="31" fillId="0" borderId="14" xfId="0" applyNumberFormat="1" applyFont="1" applyBorder="1" applyAlignment="1">
      <alignment horizontal="center" vertical="top" wrapText="1"/>
    </xf>
    <xf numFmtId="167" fontId="31" fillId="0" borderId="18" xfId="0" applyNumberFormat="1" applyFont="1" applyBorder="1" applyAlignment="1">
      <alignment horizontal="center" vertical="top" wrapText="1"/>
    </xf>
    <xf numFmtId="167" fontId="28" fillId="0" borderId="18" xfId="0" applyNumberFormat="1" applyFont="1" applyBorder="1" applyAlignment="1">
      <alignment horizontal="center" vertical="top" wrapText="1"/>
    </xf>
    <xf numFmtId="167" fontId="28" fillId="0" borderId="14" xfId="0" applyNumberFormat="1" applyFont="1" applyBorder="1" applyAlignment="1">
      <alignment horizontal="center" vertical="top" wrapText="1"/>
    </xf>
    <xf numFmtId="167" fontId="26" fillId="0" borderId="18" xfId="0" applyNumberFormat="1" applyFont="1" applyBorder="1" applyAlignment="1">
      <alignment horizontal="center" vertical="top" wrapText="1"/>
    </xf>
    <xf numFmtId="166" fontId="31" fillId="0" borderId="14" xfId="0" applyNumberFormat="1" applyFont="1" applyBorder="1" applyAlignment="1">
      <alignment horizontal="center" vertical="top" wrapText="1"/>
    </xf>
    <xf numFmtId="166" fontId="34" fillId="0" borderId="18" xfId="0" applyNumberFormat="1" applyFont="1" applyBorder="1" applyAlignment="1">
      <alignment horizontal="center" vertical="justify" wrapText="1"/>
    </xf>
    <xf numFmtId="166" fontId="31" fillId="0" borderId="13" xfId="0" applyNumberFormat="1" applyFont="1" applyBorder="1" applyAlignment="1">
      <alignment horizontal="center" vertical="top" wrapText="1"/>
    </xf>
    <xf numFmtId="166" fontId="31" fillId="0" borderId="19" xfId="0" applyNumberFormat="1" applyFont="1" applyBorder="1" applyAlignment="1">
      <alignment horizontal="center" vertical="top" wrapText="1"/>
    </xf>
    <xf numFmtId="166" fontId="26" fillId="0" borderId="20" xfId="0" applyNumberFormat="1" applyFont="1" applyBorder="1" applyAlignment="1">
      <alignment horizontal="center" vertical="top" wrapText="1"/>
    </xf>
    <xf numFmtId="167" fontId="31" fillId="0" borderId="21" xfId="0" applyNumberFormat="1" applyFont="1" applyBorder="1" applyAlignment="1">
      <alignment horizontal="center" vertical="top" wrapText="1"/>
    </xf>
    <xf numFmtId="166" fontId="26" fillId="0" borderId="18" xfId="0" applyNumberFormat="1" applyFont="1" applyBorder="1" applyAlignment="1">
      <alignment horizontal="center" vertical="top" wrapText="1"/>
    </xf>
    <xf numFmtId="166" fontId="27" fillId="0" borderId="18" xfId="0" applyNumberFormat="1" applyFont="1" applyBorder="1" applyAlignment="1">
      <alignment horizontal="center" vertical="top" wrapText="1"/>
    </xf>
    <xf numFmtId="166" fontId="31" fillId="0" borderId="18" xfId="0" applyNumberFormat="1" applyFont="1" applyBorder="1" applyAlignment="1">
      <alignment horizontal="center" vertical="top" wrapText="1"/>
    </xf>
    <xf numFmtId="166" fontId="35" fillId="0" borderId="13" xfId="0" applyNumberFormat="1" applyFont="1" applyBorder="1" applyAlignment="1">
      <alignment horizontal="center" vertical="top" wrapText="1"/>
    </xf>
    <xf numFmtId="166" fontId="28" fillId="0" borderId="14" xfId="0" applyNumberFormat="1" applyFont="1" applyBorder="1" applyAlignment="1">
      <alignment horizontal="center" vertical="top" wrapText="1"/>
    </xf>
    <xf numFmtId="0" fontId="26" fillId="5" borderId="1" xfId="0" applyFont="1" applyFill="1" applyBorder="1" applyAlignment="1">
      <alignment horizontal="justify" vertical="top" wrapText="1"/>
    </xf>
    <xf numFmtId="0" fontId="35" fillId="5" borderId="5" xfId="0" applyFont="1" applyFill="1" applyBorder="1" applyAlignment="1">
      <alignment horizontal="justify" vertical="top" wrapText="1"/>
    </xf>
    <xf numFmtId="166" fontId="35" fillId="5" borderId="13" xfId="0" applyNumberFormat="1" applyFont="1" applyFill="1" applyBorder="1" applyAlignment="1">
      <alignment horizontal="center" vertical="center" wrapText="1"/>
    </xf>
    <xf numFmtId="166" fontId="31" fillId="0" borderId="2" xfId="0" applyNumberFormat="1" applyFont="1" applyBorder="1" applyAlignment="1">
      <alignment horizontal="center" vertical="top" wrapText="1"/>
    </xf>
    <xf numFmtId="166" fontId="31" fillId="0" borderId="1" xfId="0" applyNumberFormat="1" applyFont="1" applyBorder="1" applyAlignment="1">
      <alignment horizontal="center" vertical="top" wrapText="1"/>
    </xf>
    <xf numFmtId="166" fontId="28" fillId="0" borderId="18" xfId="0" applyNumberFormat="1" applyFont="1" applyBorder="1" applyAlignment="1">
      <alignment horizontal="center" vertical="top" wrapText="1"/>
    </xf>
    <xf numFmtId="166" fontId="28" fillId="0" borderId="2" xfId="0" applyNumberFormat="1" applyFont="1" applyBorder="1" applyAlignment="1">
      <alignment horizontal="center" vertical="top" wrapText="1"/>
    </xf>
    <xf numFmtId="166" fontId="26" fillId="0" borderId="2" xfId="0" applyNumberFormat="1" applyFont="1" applyBorder="1" applyAlignment="1">
      <alignment horizontal="center" vertical="top" wrapText="1"/>
    </xf>
    <xf numFmtId="0" fontId="27" fillId="5" borderId="5" xfId="0" applyFont="1" applyFill="1" applyBorder="1" applyAlignment="1">
      <alignment horizontal="center" vertical="top" wrapText="1"/>
    </xf>
    <xf numFmtId="166" fontId="32" fillId="5" borderId="13" xfId="0" applyNumberFormat="1" applyFont="1" applyFill="1" applyBorder="1" applyAlignment="1">
      <alignment horizontal="center" vertical="top" wrapText="1"/>
    </xf>
    <xf numFmtId="166" fontId="32" fillId="5" borderId="1" xfId="0" applyNumberFormat="1" applyFont="1" applyFill="1" applyBorder="1" applyAlignment="1">
      <alignment horizontal="center" vertical="top" wrapText="1"/>
    </xf>
    <xf numFmtId="166" fontId="32" fillId="5" borderId="14" xfId="0" applyNumberFormat="1" applyFont="1" applyFill="1" applyBorder="1" applyAlignment="1">
      <alignment horizontal="center" vertical="top" wrapText="1"/>
    </xf>
    <xf numFmtId="0" fontId="27" fillId="6" borderId="5" xfId="0" applyFont="1" applyFill="1" applyBorder="1" applyAlignment="1">
      <alignment horizontal="center" vertical="top" wrapText="1"/>
    </xf>
    <xf numFmtId="166" fontId="32" fillId="6" borderId="13" xfId="0" applyNumberFormat="1" applyFont="1" applyFill="1" applyBorder="1" applyAlignment="1">
      <alignment horizontal="center" vertical="top" wrapText="1"/>
    </xf>
    <xf numFmtId="166" fontId="32" fillId="6" borderId="1" xfId="0" applyNumberFormat="1" applyFont="1" applyFill="1" applyBorder="1" applyAlignment="1">
      <alignment horizontal="center" vertical="top" wrapText="1"/>
    </xf>
    <xf numFmtId="166" fontId="32" fillId="6" borderId="14" xfId="0" applyNumberFormat="1" applyFont="1" applyFill="1" applyBorder="1" applyAlignment="1">
      <alignment horizontal="center" vertical="top" wrapText="1"/>
    </xf>
    <xf numFmtId="0" fontId="33" fillId="0" borderId="5" xfId="0" applyFont="1" applyBorder="1" applyAlignment="1">
      <alignment horizontal="justify" vertical="top" wrapText="1"/>
    </xf>
    <xf numFmtId="0" fontId="32" fillId="0" borderId="5" xfId="0" applyFont="1" applyBorder="1" applyAlignment="1">
      <alignment horizontal="justify" vertical="top" wrapText="1"/>
    </xf>
    <xf numFmtId="0" fontId="33" fillId="0" borderId="5" xfId="0" applyFont="1" applyBorder="1" applyAlignment="1">
      <alignment vertical="top" wrapText="1"/>
    </xf>
    <xf numFmtId="0" fontId="32" fillId="6" borderId="5" xfId="0" applyFont="1" applyFill="1" applyBorder="1" applyAlignment="1">
      <alignment horizontal="center" vertical="top" wrapText="1"/>
    </xf>
    <xf numFmtId="0" fontId="32" fillId="0" borderId="5" xfId="0" applyFont="1" applyBorder="1" applyAlignment="1">
      <alignment horizontal="left" vertical="top" wrapText="1"/>
    </xf>
    <xf numFmtId="0" fontId="33" fillId="0" borderId="5" xfId="0" applyFont="1" applyBorder="1" applyAlignment="1">
      <alignment horizontal="left" vertical="top" wrapText="1"/>
    </xf>
    <xf numFmtId="0" fontId="32" fillId="0" borderId="5" xfId="0" applyFont="1" applyBorder="1" applyAlignment="1">
      <alignment vertical="top" wrapText="1"/>
    </xf>
    <xf numFmtId="0" fontId="33" fillId="0" borderId="5" xfId="0" applyFont="1" applyFill="1" applyBorder="1" applyAlignment="1">
      <alignment horizontal="left" vertical="center" wrapText="1"/>
    </xf>
    <xf numFmtId="166" fontId="40" fillId="0" borderId="13" xfId="0" applyNumberFormat="1" applyFont="1" applyFill="1" applyBorder="1" applyAlignment="1">
      <alignment horizontal="center" vertical="top" wrapText="1"/>
    </xf>
    <xf numFmtId="166" fontId="40" fillId="0" borderId="1" xfId="0" applyNumberFormat="1" applyFont="1" applyBorder="1" applyAlignment="1">
      <alignment horizontal="center" vertical="top" wrapText="1"/>
    </xf>
    <xf numFmtId="166" fontId="40" fillId="0" borderId="14" xfId="0" applyNumberFormat="1" applyFont="1" applyBorder="1" applyAlignment="1">
      <alignment horizontal="center" vertical="top" wrapText="1"/>
    </xf>
    <xf numFmtId="166" fontId="39" fillId="0" borderId="13" xfId="0" applyNumberFormat="1" applyFont="1" applyFill="1" applyBorder="1" applyAlignment="1">
      <alignment horizontal="center" vertical="top" wrapText="1"/>
    </xf>
    <xf numFmtId="166" fontId="39" fillId="0" borderId="1" xfId="0" applyNumberFormat="1" applyFont="1" applyBorder="1" applyAlignment="1">
      <alignment horizontal="center" vertical="top" wrapText="1"/>
    </xf>
    <xf numFmtId="166" fontId="39" fillId="0" borderId="14" xfId="0" applyNumberFormat="1" applyFont="1" applyBorder="1" applyAlignment="1">
      <alignment horizontal="center" vertical="top" wrapText="1"/>
    </xf>
    <xf numFmtId="166" fontId="40" fillId="0" borderId="13" xfId="0" applyNumberFormat="1" applyFont="1" applyFill="1" applyBorder="1" applyAlignment="1">
      <alignment horizontal="center" vertical="justify" wrapText="1"/>
    </xf>
    <xf numFmtId="166" fontId="39" fillId="0" borderId="1" xfId="0" applyNumberFormat="1" applyFont="1" applyFill="1" applyBorder="1" applyAlignment="1">
      <alignment horizontal="center" vertical="top" wrapText="1"/>
    </xf>
    <xf numFmtId="166" fontId="40" fillId="0" borderId="1" xfId="0" applyNumberFormat="1" applyFont="1" applyFill="1" applyBorder="1" applyAlignment="1">
      <alignment horizontal="center" vertical="top" wrapText="1"/>
    </xf>
    <xf numFmtId="166" fontId="39" fillId="6" borderId="13" xfId="0" applyNumberFormat="1" applyFont="1" applyFill="1" applyBorder="1" applyAlignment="1">
      <alignment horizontal="center" vertical="top" wrapText="1"/>
    </xf>
    <xf numFmtId="166" fontId="39" fillId="6" borderId="1" xfId="0" applyNumberFormat="1" applyFont="1" applyFill="1" applyBorder="1" applyAlignment="1">
      <alignment horizontal="center" vertical="top" wrapText="1"/>
    </xf>
    <xf numFmtId="166" fontId="39" fillId="6" borderId="14" xfId="0" applyNumberFormat="1" applyFont="1" applyFill="1" applyBorder="1" applyAlignment="1">
      <alignment horizontal="center" vertical="top" wrapText="1"/>
    </xf>
    <xf numFmtId="166" fontId="40" fillId="0" borderId="13" xfId="0" applyNumberFormat="1" applyFont="1" applyBorder="1" applyAlignment="1">
      <alignment horizontal="center" vertical="top" wrapText="1"/>
    </xf>
    <xf numFmtId="166" fontId="40" fillId="0" borderId="17" xfId="0" applyNumberFormat="1" applyFont="1" applyBorder="1" applyAlignment="1">
      <alignment horizontal="center" vertical="justify" wrapText="1"/>
    </xf>
    <xf numFmtId="166" fontId="40" fillId="0" borderId="1" xfId="0" applyNumberFormat="1" applyFont="1" applyBorder="1" applyAlignment="1">
      <alignment horizontal="center" vertical="justify" wrapText="1"/>
    </xf>
    <xf numFmtId="166" fontId="40" fillId="0" borderId="3" xfId="0" applyNumberFormat="1" applyFont="1" applyBorder="1" applyAlignment="1">
      <alignment horizontal="center" vertical="top" wrapText="1"/>
    </xf>
    <xf numFmtId="166" fontId="39" fillId="0" borderId="13" xfId="0" applyNumberFormat="1" applyFont="1" applyBorder="1" applyAlignment="1">
      <alignment horizontal="center" vertical="top" wrapText="1"/>
    </xf>
    <xf numFmtId="166" fontId="40" fillId="0" borderId="13" xfId="0" applyNumberFormat="1" applyFont="1" applyBorder="1" applyAlignment="1">
      <alignment horizontal="center" wrapText="1"/>
    </xf>
    <xf numFmtId="166" fontId="40" fillId="0" borderId="13" xfId="0" applyNumberFormat="1" applyFont="1" applyBorder="1" applyAlignment="1">
      <alignment horizontal="center" vertical="center" wrapText="1"/>
    </xf>
    <xf numFmtId="166" fontId="40" fillId="0" borderId="1" xfId="0" applyNumberFormat="1" applyFont="1" applyBorder="1" applyAlignment="1">
      <alignment horizontal="center" vertical="center" wrapText="1"/>
    </xf>
    <xf numFmtId="166" fontId="40" fillId="0" borderId="14" xfId="0" applyNumberFormat="1" applyFont="1" applyBorder="1" applyAlignment="1">
      <alignment horizontal="center" vertical="center" wrapText="1"/>
    </xf>
    <xf numFmtId="166" fontId="39" fillId="0" borderId="18" xfId="0" applyNumberFormat="1" applyFont="1" applyBorder="1" applyAlignment="1">
      <alignment horizontal="center" vertical="top" wrapText="1"/>
    </xf>
    <xf numFmtId="166" fontId="39" fillId="0" borderId="2" xfId="0" applyNumberFormat="1" applyFont="1" applyBorder="1" applyAlignment="1">
      <alignment horizontal="center" vertical="top" wrapText="1"/>
    </xf>
    <xf numFmtId="167" fontId="39" fillId="0" borderId="2" xfId="0" applyNumberFormat="1" applyFont="1" applyBorder="1" applyAlignment="1">
      <alignment horizontal="center" vertical="top" wrapText="1"/>
    </xf>
    <xf numFmtId="166" fontId="40" fillId="0" borderId="18" xfId="0" applyNumberFormat="1" applyFont="1" applyBorder="1" applyAlignment="1">
      <alignment horizontal="center" vertical="justify" wrapText="1"/>
    </xf>
    <xf numFmtId="166" fontId="40" fillId="0" borderId="2" xfId="0" applyNumberFormat="1" applyFont="1" applyBorder="1" applyAlignment="1">
      <alignment horizontal="center" vertical="top" wrapText="1"/>
    </xf>
    <xf numFmtId="167" fontId="39" fillId="0" borderId="18" xfId="0" applyNumberFormat="1" applyFont="1" applyBorder="1" applyAlignment="1">
      <alignment horizontal="center" vertical="top" wrapText="1"/>
    </xf>
    <xf numFmtId="167" fontId="39" fillId="0" borderId="14" xfId="0" applyNumberFormat="1" applyFont="1" applyBorder="1" applyAlignment="1">
      <alignment horizontal="center" vertical="top" wrapText="1"/>
    </xf>
    <xf numFmtId="167" fontId="40" fillId="0" borderId="18" xfId="0" applyNumberFormat="1" applyFont="1" applyBorder="1" applyAlignment="1">
      <alignment horizontal="center" vertical="top" wrapText="1"/>
    </xf>
    <xf numFmtId="167" fontId="40" fillId="0" borderId="2" xfId="0" applyNumberFormat="1" applyFont="1" applyBorder="1" applyAlignment="1">
      <alignment horizontal="center" vertical="top" wrapText="1"/>
    </xf>
    <xf numFmtId="167" fontId="40" fillId="0" borderId="14" xfId="0" applyNumberFormat="1" applyFont="1" applyBorder="1" applyAlignment="1">
      <alignment horizontal="center" vertical="top" wrapText="1"/>
    </xf>
    <xf numFmtId="166" fontId="40" fillId="0" borderId="18" xfId="0" applyNumberFormat="1" applyFont="1" applyBorder="1" applyAlignment="1">
      <alignment horizontal="center" vertical="top" wrapText="1"/>
    </xf>
    <xf numFmtId="166" fontId="39" fillId="0" borderId="19" xfId="0" applyNumberFormat="1" applyFont="1" applyBorder="1" applyAlignment="1">
      <alignment horizontal="center" vertical="top" wrapText="1"/>
    </xf>
    <xf numFmtId="166" fontId="40" fillId="0" borderId="20" xfId="0" applyNumberFormat="1" applyFont="1" applyBorder="1" applyAlignment="1">
      <alignment horizontal="center" vertical="top" wrapText="1"/>
    </xf>
    <xf numFmtId="167" fontId="39" fillId="0" borderId="21" xfId="0" applyNumberFormat="1" applyFont="1" applyBorder="1" applyAlignment="1">
      <alignment horizontal="center" vertical="top" wrapText="1"/>
    </xf>
    <xf numFmtId="0" fontId="27" fillId="6" borderId="1" xfId="0" applyFont="1" applyFill="1" applyBorder="1" applyAlignment="1">
      <alignment horizontal="justify" vertical="top" wrapText="1"/>
    </xf>
    <xf numFmtId="0" fontId="32" fillId="6" borderId="5" xfId="0" applyFont="1" applyFill="1" applyBorder="1" applyAlignment="1">
      <alignment horizontal="justify" vertical="top" wrapText="1"/>
    </xf>
    <xf numFmtId="0" fontId="27" fillId="6" borderId="1" xfId="0" applyFont="1" applyFill="1" applyBorder="1" applyAlignment="1">
      <alignment horizontal="center" vertical="top" wrapText="1"/>
    </xf>
    <xf numFmtId="0" fontId="32" fillId="6" borderId="5" xfId="0" applyFont="1" applyFill="1" applyBorder="1" applyAlignment="1">
      <alignment horizontal="left" vertical="top" wrapText="1"/>
    </xf>
    <xf numFmtId="166" fontId="39" fillId="6" borderId="18" xfId="0" applyNumberFormat="1" applyFont="1" applyFill="1" applyBorder="1" applyAlignment="1">
      <alignment horizontal="center" vertical="top" wrapText="1"/>
    </xf>
    <xf numFmtId="166" fontId="39" fillId="6" borderId="2" xfId="0" applyNumberFormat="1" applyFont="1" applyFill="1" applyBorder="1" applyAlignment="1">
      <alignment horizontal="center" vertical="top" wrapText="1"/>
    </xf>
    <xf numFmtId="167" fontId="39" fillId="6" borderId="2" xfId="0" applyNumberFormat="1" applyFont="1" applyFill="1" applyBorder="1" applyAlignment="1">
      <alignment horizontal="center" vertical="top" wrapText="1"/>
    </xf>
    <xf numFmtId="0" fontId="26" fillId="6" borderId="1" xfId="0" applyFont="1" applyFill="1" applyBorder="1" applyAlignment="1">
      <alignment horizontal="justify" vertical="top" wrapText="1"/>
    </xf>
    <xf numFmtId="0" fontId="41" fillId="6" borderId="5" xfId="0" applyFont="1" applyFill="1" applyBorder="1" applyAlignment="1">
      <alignment horizontal="justify" vertical="top" wrapText="1"/>
    </xf>
    <xf numFmtId="166" fontId="39" fillId="6" borderId="13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/>
    </xf>
    <xf numFmtId="49" fontId="4" fillId="4" borderId="6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166" fontId="32" fillId="0" borderId="13" xfId="0" applyNumberFormat="1" applyFont="1" applyBorder="1" applyAlignment="1">
      <alignment horizontal="center" vertical="center" wrapText="1"/>
    </xf>
    <xf numFmtId="166" fontId="32" fillId="0" borderId="1" xfId="0" applyNumberFormat="1" applyFont="1" applyBorder="1" applyAlignment="1">
      <alignment horizontal="center" vertical="center" wrapText="1"/>
    </xf>
    <xf numFmtId="166" fontId="32" fillId="0" borderId="15" xfId="0" applyNumberFormat="1" applyFont="1" applyBorder="1" applyAlignment="1">
      <alignment horizontal="center" vertical="center" wrapText="1"/>
    </xf>
    <xf numFmtId="166" fontId="32" fillId="0" borderId="16" xfId="0" applyNumberFormat="1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166" fontId="32" fillId="0" borderId="18" xfId="0" applyNumberFormat="1" applyFont="1" applyBorder="1" applyAlignment="1">
      <alignment horizontal="center" vertical="center" wrapText="1"/>
    </xf>
    <xf numFmtId="166" fontId="32" fillId="0" borderId="17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6" fillId="0" borderId="13" xfId="0" applyFont="1" applyBorder="1" applyAlignment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26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justify" vertical="center" wrapText="1"/>
    </xf>
    <xf numFmtId="0" fontId="27" fillId="0" borderId="5" xfId="0" applyFont="1" applyBorder="1" applyAlignment="1">
      <alignment horizontal="justify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38" fillId="0" borderId="0" xfId="1" applyFont="1" applyAlignment="1" applyProtection="1">
      <alignment horizontal="center" vertical="center"/>
    </xf>
    <xf numFmtId="0" fontId="42" fillId="0" borderId="10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justify" vertical="center" wrapText="1"/>
    </xf>
    <xf numFmtId="166" fontId="39" fillId="0" borderId="13" xfId="0" applyNumberFormat="1" applyFont="1" applyBorder="1" applyAlignment="1">
      <alignment horizontal="center" vertical="center" wrapText="1"/>
    </xf>
    <xf numFmtId="166" fontId="39" fillId="0" borderId="1" xfId="0" applyNumberFormat="1" applyFont="1" applyBorder="1" applyAlignment="1">
      <alignment horizontal="center" vertical="center" wrapText="1"/>
    </xf>
    <xf numFmtId="166" fontId="39" fillId="0" borderId="18" xfId="0" applyNumberFormat="1" applyFont="1" applyBorder="1" applyAlignment="1">
      <alignment horizontal="center" vertical="center" wrapText="1"/>
    </xf>
    <xf numFmtId="166" fontId="39" fillId="0" borderId="17" xfId="0" applyNumberFormat="1" applyFont="1" applyBorder="1" applyAlignment="1">
      <alignment horizontal="center" vertical="center" wrapText="1"/>
    </xf>
    <xf numFmtId="166" fontId="39" fillId="0" borderId="15" xfId="0" applyNumberFormat="1" applyFont="1" applyBorder="1" applyAlignment="1">
      <alignment horizontal="center" vertical="center" wrapText="1"/>
    </xf>
    <xf numFmtId="166" fontId="39" fillId="0" borderId="16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="50" zoomScaleNormal="75" zoomScaleSheetLayoutView="50" workbookViewId="0">
      <pane xSplit="2" ySplit="4" topLeftCell="AA44" activePane="bottomRight" state="frozen"/>
      <selection pane="topRight" activeCell="C1" sqref="C1"/>
      <selection pane="bottomLeft" activeCell="A5" sqref="A5"/>
      <selection pane="bottomRight" activeCell="Z31" sqref="Z31"/>
    </sheetView>
  </sheetViews>
  <sheetFormatPr defaultRowHeight="17.25"/>
  <cols>
    <col min="1" max="1" width="10.85546875" style="35" customWidth="1"/>
    <col min="2" max="2" width="37.140625" style="35" customWidth="1"/>
    <col min="3" max="3" width="16.7109375" style="24" customWidth="1"/>
    <col min="4" max="5" width="16.7109375" style="20" customWidth="1"/>
    <col min="6" max="6" width="16.7109375" style="22" customWidth="1"/>
    <col min="7" max="16" width="16.7109375" style="20" customWidth="1"/>
    <col min="17" max="17" width="16.7109375" style="22" customWidth="1"/>
    <col min="18" max="28" width="16.7109375" style="20" customWidth="1"/>
    <col min="29" max="29" width="16.7109375" style="23" customWidth="1"/>
    <col min="30" max="30" width="16.7109375" style="24" customWidth="1"/>
    <col min="31" max="34" width="16.7109375" style="20" customWidth="1"/>
    <col min="35" max="35" width="16.7109375" style="24" customWidth="1"/>
    <col min="36" max="37" width="9.140625" style="20"/>
    <col min="38" max="38" width="11" style="20" bestFit="1" customWidth="1"/>
    <col min="39" max="16384" width="9.140625" style="20"/>
  </cols>
  <sheetData>
    <row r="1" spans="1:36">
      <c r="C1" s="21" t="s">
        <v>50</v>
      </c>
    </row>
    <row r="3" spans="1:36" s="26" customFormat="1" ht="16.5">
      <c r="A3" s="282"/>
      <c r="B3" s="282" t="s">
        <v>28</v>
      </c>
      <c r="C3" s="279" t="s">
        <v>40</v>
      </c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5"/>
      <c r="AI3" s="278" t="s">
        <v>34</v>
      </c>
    </row>
    <row r="4" spans="1:36" s="26" customFormat="1">
      <c r="A4" s="282"/>
      <c r="B4" s="282"/>
      <c r="C4" s="25">
        <v>1000</v>
      </c>
      <c r="D4" s="25">
        <v>1111</v>
      </c>
      <c r="E4" s="25">
        <v>1120</v>
      </c>
      <c r="F4" s="27">
        <v>1130</v>
      </c>
      <c r="G4" s="25">
        <v>1131</v>
      </c>
      <c r="H4" s="25">
        <v>1132</v>
      </c>
      <c r="I4" s="25">
        <v>1133</v>
      </c>
      <c r="J4" s="25">
        <v>1134</v>
      </c>
      <c r="K4" s="25">
        <v>1135</v>
      </c>
      <c r="L4" s="25">
        <v>1136</v>
      </c>
      <c r="M4" s="25">
        <v>1137</v>
      </c>
      <c r="N4" s="25">
        <v>1138</v>
      </c>
      <c r="O4" s="25">
        <v>1139</v>
      </c>
      <c r="P4" s="25">
        <v>1140</v>
      </c>
      <c r="Q4" s="27">
        <v>1160</v>
      </c>
      <c r="R4" s="25">
        <v>1161</v>
      </c>
      <c r="S4" s="25">
        <v>1162</v>
      </c>
      <c r="T4" s="25">
        <v>1163</v>
      </c>
      <c r="U4" s="25">
        <v>1164</v>
      </c>
      <c r="V4" s="25">
        <v>1165</v>
      </c>
      <c r="W4" s="25">
        <v>1166</v>
      </c>
      <c r="X4" s="25">
        <v>1170</v>
      </c>
      <c r="Y4" s="25">
        <v>1300</v>
      </c>
      <c r="Z4" s="25">
        <v>1310</v>
      </c>
      <c r="AA4" s="25">
        <v>1341</v>
      </c>
      <c r="AB4" s="25">
        <v>1343</v>
      </c>
      <c r="AC4" s="28">
        <v>3000</v>
      </c>
      <c r="AD4" s="25">
        <v>2000</v>
      </c>
      <c r="AE4" s="25">
        <v>2110</v>
      </c>
      <c r="AF4" s="25">
        <v>2132</v>
      </c>
      <c r="AG4" s="25">
        <v>2133</v>
      </c>
      <c r="AH4" s="25">
        <v>2410</v>
      </c>
      <c r="AI4" s="278"/>
    </row>
    <row r="5" spans="1:36" ht="30" customHeight="1">
      <c r="A5" s="283" t="s">
        <v>6</v>
      </c>
      <c r="B5" s="42" t="s">
        <v>0</v>
      </c>
      <c r="C5" s="48">
        <f>D5+E5+F5+P5+Q5+X5+Y5</f>
        <v>1956239</v>
      </c>
      <c r="D5" s="47">
        <v>826963</v>
      </c>
      <c r="E5" s="47">
        <v>305976</v>
      </c>
      <c r="F5" s="46">
        <f>SUM(G5:O5)</f>
        <v>520600</v>
      </c>
      <c r="G5" s="47">
        <v>109800</v>
      </c>
      <c r="H5" s="47"/>
      <c r="I5" s="47"/>
      <c r="J5" s="47"/>
      <c r="K5" s="47">
        <v>63700</v>
      </c>
      <c r="L5" s="47"/>
      <c r="M5" s="47">
        <v>195000</v>
      </c>
      <c r="N5" s="47">
        <v>53500</v>
      </c>
      <c r="O5" s="47">
        <v>98600</v>
      </c>
      <c r="P5" s="47">
        <v>11000</v>
      </c>
      <c r="Q5" s="46">
        <f>SUM(R5:W5)</f>
        <v>92500</v>
      </c>
      <c r="R5" s="47">
        <v>25000</v>
      </c>
      <c r="S5" s="47">
        <v>24000</v>
      </c>
      <c r="T5" s="47">
        <v>38000</v>
      </c>
      <c r="U5" s="47"/>
      <c r="V5" s="47">
        <v>5500</v>
      </c>
      <c r="W5" s="47"/>
      <c r="X5" s="47">
        <v>199200</v>
      </c>
      <c r="Y5" s="47">
        <f>SUM(Z5:AB5)</f>
        <v>0</v>
      </c>
      <c r="Z5" s="47"/>
      <c r="AA5" s="47"/>
      <c r="AB5" s="47"/>
      <c r="AC5" s="49"/>
      <c r="AD5" s="48">
        <f>SUM(AE5:AG5)</f>
        <v>68000</v>
      </c>
      <c r="AE5" s="47">
        <v>68000</v>
      </c>
      <c r="AF5" s="47"/>
      <c r="AG5" s="47"/>
      <c r="AH5" s="47"/>
      <c r="AI5" s="50">
        <f t="shared" ref="AI5:AI70" si="0">C5+AD5+AC5</f>
        <v>2024239</v>
      </c>
    </row>
    <row r="6" spans="1:36" ht="30" customHeight="1">
      <c r="A6" s="283"/>
      <c r="B6" s="42" t="s">
        <v>1</v>
      </c>
      <c r="C6" s="48">
        <f t="shared" ref="C6:C70" si="1">D6+E6+F6+P6+Q6+X6+Y6</f>
        <v>230358</v>
      </c>
      <c r="D6" s="47">
        <v>132530</v>
      </c>
      <c r="E6" s="47">
        <v>49036</v>
      </c>
      <c r="F6" s="46">
        <f t="shared" ref="F6:F70" si="2">SUM(G6:O6)</f>
        <v>45772</v>
      </c>
      <c r="G6" s="47">
        <v>15300</v>
      </c>
      <c r="H6" s="47"/>
      <c r="I6" s="47"/>
      <c r="J6" s="47"/>
      <c r="K6" s="47">
        <v>14800</v>
      </c>
      <c r="L6" s="47"/>
      <c r="M6" s="47">
        <v>3000</v>
      </c>
      <c r="N6" s="47">
        <v>10472</v>
      </c>
      <c r="O6" s="47">
        <v>2200</v>
      </c>
      <c r="P6" s="47">
        <v>3000</v>
      </c>
      <c r="Q6" s="46">
        <f t="shared" ref="Q6:Q70" si="3">SUM(R6:W6)</f>
        <v>20</v>
      </c>
      <c r="R6" s="47"/>
      <c r="S6" s="47"/>
      <c r="T6" s="47"/>
      <c r="U6" s="47"/>
      <c r="V6" s="47">
        <v>20</v>
      </c>
      <c r="W6" s="47"/>
      <c r="X6" s="47"/>
      <c r="Y6" s="47">
        <f t="shared" ref="Y6:Y72" si="4">SUM(Z6:AB6)</f>
        <v>0</v>
      </c>
      <c r="Z6" s="47"/>
      <c r="AA6" s="47"/>
      <c r="AB6" s="47"/>
      <c r="AC6" s="49"/>
      <c r="AD6" s="48">
        <f t="shared" ref="AD6:AD17" si="5">SUM(AE6:AG6)</f>
        <v>26000</v>
      </c>
      <c r="AE6" s="47">
        <v>14000</v>
      </c>
      <c r="AF6" s="47">
        <v>12000</v>
      </c>
      <c r="AG6" s="47"/>
      <c r="AH6" s="47"/>
      <c r="AI6" s="50">
        <f t="shared" si="0"/>
        <v>256358</v>
      </c>
    </row>
    <row r="7" spans="1:36" ht="30" customHeight="1">
      <c r="A7" s="283"/>
      <c r="B7" s="42" t="s">
        <v>2</v>
      </c>
      <c r="C7" s="48">
        <f t="shared" si="1"/>
        <v>95531</v>
      </c>
      <c r="D7" s="47">
        <v>64756</v>
      </c>
      <c r="E7" s="47">
        <v>23960</v>
      </c>
      <c r="F7" s="46">
        <f t="shared" si="2"/>
        <v>5615</v>
      </c>
      <c r="G7" s="47">
        <v>2100</v>
      </c>
      <c r="H7" s="47"/>
      <c r="I7" s="47"/>
      <c r="J7" s="47"/>
      <c r="K7" s="47"/>
      <c r="L7" s="47"/>
      <c r="M7" s="47"/>
      <c r="N7" s="47">
        <v>3075</v>
      </c>
      <c r="O7" s="47">
        <v>440</v>
      </c>
      <c r="P7" s="47">
        <v>1200</v>
      </c>
      <c r="Q7" s="46">
        <f t="shared" si="3"/>
        <v>0</v>
      </c>
      <c r="R7" s="47"/>
      <c r="S7" s="47"/>
      <c r="T7" s="47"/>
      <c r="U7" s="47"/>
      <c r="V7" s="47"/>
      <c r="W7" s="47"/>
      <c r="X7" s="47"/>
      <c r="Y7" s="47">
        <f t="shared" si="4"/>
        <v>0</v>
      </c>
      <c r="Z7" s="47"/>
      <c r="AA7" s="47"/>
      <c r="AB7" s="47"/>
      <c r="AC7" s="49"/>
      <c r="AD7" s="48">
        <f t="shared" si="5"/>
        <v>0</v>
      </c>
      <c r="AE7" s="47"/>
      <c r="AF7" s="47"/>
      <c r="AG7" s="47"/>
      <c r="AH7" s="47"/>
      <c r="AI7" s="50">
        <f t="shared" si="0"/>
        <v>95531</v>
      </c>
    </row>
    <row r="8" spans="1:36" ht="30" customHeight="1">
      <c r="A8" s="283"/>
      <c r="B8" s="42" t="s">
        <v>3</v>
      </c>
      <c r="C8" s="48">
        <f t="shared" si="1"/>
        <v>42589</v>
      </c>
      <c r="D8" s="47">
        <v>29481</v>
      </c>
      <c r="E8" s="47">
        <v>10908</v>
      </c>
      <c r="F8" s="46">
        <f t="shared" si="2"/>
        <v>2100</v>
      </c>
      <c r="G8" s="47">
        <v>600</v>
      </c>
      <c r="H8" s="47"/>
      <c r="I8" s="47"/>
      <c r="J8" s="47"/>
      <c r="K8" s="47"/>
      <c r="L8" s="47"/>
      <c r="M8" s="47">
        <v>300</v>
      </c>
      <c r="N8" s="47">
        <v>1000</v>
      </c>
      <c r="O8" s="47">
        <v>200</v>
      </c>
      <c r="P8" s="47">
        <v>100</v>
      </c>
      <c r="Q8" s="46">
        <f t="shared" si="3"/>
        <v>0</v>
      </c>
      <c r="R8" s="47"/>
      <c r="S8" s="47"/>
      <c r="T8" s="47"/>
      <c r="U8" s="47"/>
      <c r="V8" s="47"/>
      <c r="W8" s="47"/>
      <c r="X8" s="47"/>
      <c r="Y8" s="47">
        <f t="shared" si="4"/>
        <v>0</v>
      </c>
      <c r="Z8" s="47"/>
      <c r="AA8" s="47"/>
      <c r="AB8" s="47"/>
      <c r="AC8" s="49"/>
      <c r="AD8" s="48">
        <f t="shared" si="5"/>
        <v>0</v>
      </c>
      <c r="AE8" s="47"/>
      <c r="AF8" s="47"/>
      <c r="AG8" s="47"/>
      <c r="AH8" s="47"/>
      <c r="AI8" s="50">
        <f t="shared" si="0"/>
        <v>42589</v>
      </c>
    </row>
    <row r="9" spans="1:36" ht="30" customHeight="1">
      <c r="A9" s="283"/>
      <c r="B9" s="42" t="s">
        <v>29</v>
      </c>
      <c r="C9" s="48">
        <f>D9+E9+F9+P9+Q9+X9+Y9</f>
        <v>84502</v>
      </c>
      <c r="D9" s="47">
        <v>34629</v>
      </c>
      <c r="E9" s="47">
        <v>12813</v>
      </c>
      <c r="F9" s="46">
        <f t="shared" si="2"/>
        <v>36460</v>
      </c>
      <c r="G9" s="47">
        <v>5020</v>
      </c>
      <c r="H9" s="47"/>
      <c r="I9" s="47"/>
      <c r="J9" s="47"/>
      <c r="K9" s="47"/>
      <c r="L9" s="47"/>
      <c r="M9" s="47">
        <v>1500</v>
      </c>
      <c r="N9" s="47">
        <v>1740</v>
      </c>
      <c r="O9" s="47">
        <v>28200</v>
      </c>
      <c r="P9" s="47">
        <v>600</v>
      </c>
      <c r="Q9" s="46">
        <f t="shared" si="3"/>
        <v>0</v>
      </c>
      <c r="R9" s="47"/>
      <c r="S9" s="47"/>
      <c r="T9" s="47"/>
      <c r="U9" s="47"/>
      <c r="V9" s="47"/>
      <c r="W9" s="47"/>
      <c r="X9" s="47"/>
      <c r="Y9" s="47">
        <f t="shared" si="4"/>
        <v>0</v>
      </c>
      <c r="Z9" s="47"/>
      <c r="AA9" s="47"/>
      <c r="AB9" s="47"/>
      <c r="AC9" s="49"/>
      <c r="AD9" s="48">
        <f t="shared" si="5"/>
        <v>1000</v>
      </c>
      <c r="AE9" s="47">
        <v>1000</v>
      </c>
      <c r="AF9" s="47"/>
      <c r="AG9" s="47"/>
      <c r="AH9" s="47"/>
      <c r="AI9" s="50">
        <f t="shared" si="0"/>
        <v>85502</v>
      </c>
    </row>
    <row r="10" spans="1:36" s="43" customFormat="1" ht="30" customHeight="1">
      <c r="A10" s="283"/>
      <c r="B10" s="42" t="s">
        <v>5</v>
      </c>
      <c r="C10" s="50">
        <f t="shared" si="1"/>
        <v>190461</v>
      </c>
      <c r="D10" s="64">
        <v>105280</v>
      </c>
      <c r="E10" s="64">
        <v>38954</v>
      </c>
      <c r="F10" s="65">
        <f t="shared" si="2"/>
        <v>44027</v>
      </c>
      <c r="G10" s="64">
        <v>10745</v>
      </c>
      <c r="H10" s="64"/>
      <c r="I10" s="64"/>
      <c r="J10" s="64"/>
      <c r="K10" s="64">
        <v>16400</v>
      </c>
      <c r="L10" s="64"/>
      <c r="M10" s="64">
        <v>4070</v>
      </c>
      <c r="N10" s="64">
        <v>6512</v>
      </c>
      <c r="O10" s="64">
        <v>6300</v>
      </c>
      <c r="P10" s="64">
        <v>2200</v>
      </c>
      <c r="Q10" s="65">
        <f t="shared" si="3"/>
        <v>0</v>
      </c>
      <c r="R10" s="64"/>
      <c r="S10" s="64"/>
      <c r="T10" s="64"/>
      <c r="U10" s="64"/>
      <c r="V10" s="64"/>
      <c r="W10" s="64"/>
      <c r="X10" s="64">
        <v>0</v>
      </c>
      <c r="Y10" s="64">
        <f t="shared" si="4"/>
        <v>0</v>
      </c>
      <c r="Z10" s="64"/>
      <c r="AA10" s="64"/>
      <c r="AB10" s="64"/>
      <c r="AC10" s="49"/>
      <c r="AD10" s="50">
        <f t="shared" si="5"/>
        <v>10000</v>
      </c>
      <c r="AE10" s="64">
        <v>10000</v>
      </c>
      <c r="AF10" s="64"/>
      <c r="AG10" s="64"/>
      <c r="AH10" s="64"/>
      <c r="AI10" s="50">
        <f t="shared" si="0"/>
        <v>200461</v>
      </c>
      <c r="AJ10" s="35"/>
    </row>
    <row r="11" spans="1:36" ht="30" customHeight="1">
      <c r="A11" s="283"/>
      <c r="B11" s="42" t="s">
        <v>30</v>
      </c>
      <c r="C11" s="48">
        <f>D11+E11+F11+P11+Q11+X11+Y11</f>
        <v>41382</v>
      </c>
      <c r="D11" s="47">
        <v>29914</v>
      </c>
      <c r="E11" s="47">
        <v>11068</v>
      </c>
      <c r="F11" s="46">
        <f t="shared" si="2"/>
        <v>400</v>
      </c>
      <c r="G11" s="47"/>
      <c r="H11" s="47"/>
      <c r="I11" s="47"/>
      <c r="J11" s="47"/>
      <c r="K11" s="47"/>
      <c r="L11" s="47"/>
      <c r="M11" s="47"/>
      <c r="N11" s="47"/>
      <c r="O11" s="47">
        <v>400</v>
      </c>
      <c r="P11" s="47"/>
      <c r="Q11" s="46">
        <f t="shared" si="3"/>
        <v>0</v>
      </c>
      <c r="R11" s="47"/>
      <c r="S11" s="47"/>
      <c r="T11" s="47"/>
      <c r="U11" s="47"/>
      <c r="V11" s="47"/>
      <c r="W11" s="47"/>
      <c r="X11" s="47"/>
      <c r="Y11" s="47">
        <f t="shared" si="4"/>
        <v>0</v>
      </c>
      <c r="Z11" s="47"/>
      <c r="AA11" s="47"/>
      <c r="AB11" s="47"/>
      <c r="AC11" s="49"/>
      <c r="AD11" s="48">
        <f t="shared" si="5"/>
        <v>0</v>
      </c>
      <c r="AE11" s="47"/>
      <c r="AF11" s="47"/>
      <c r="AG11" s="47"/>
      <c r="AH11" s="47"/>
      <c r="AI11" s="50">
        <f t="shared" si="0"/>
        <v>41382</v>
      </c>
    </row>
    <row r="12" spans="1:36" ht="30" customHeight="1">
      <c r="A12" s="283"/>
      <c r="B12" s="42" t="s">
        <v>4</v>
      </c>
      <c r="C12" s="48">
        <f t="shared" si="1"/>
        <v>496348</v>
      </c>
      <c r="D12" s="47">
        <v>338064</v>
      </c>
      <c r="E12" s="47">
        <v>125084</v>
      </c>
      <c r="F12" s="46">
        <f t="shared" si="2"/>
        <v>31200</v>
      </c>
      <c r="G12" s="47">
        <v>19400</v>
      </c>
      <c r="H12" s="47"/>
      <c r="I12" s="47"/>
      <c r="J12" s="47"/>
      <c r="K12" s="47"/>
      <c r="L12" s="47"/>
      <c r="M12" s="47">
        <v>4300</v>
      </c>
      <c r="N12" s="47">
        <v>5400</v>
      </c>
      <c r="O12" s="47">
        <v>2100</v>
      </c>
      <c r="P12" s="47">
        <v>2000</v>
      </c>
      <c r="Q12" s="46">
        <f t="shared" si="3"/>
        <v>0</v>
      </c>
      <c r="R12" s="47"/>
      <c r="S12" s="47"/>
      <c r="T12" s="47"/>
      <c r="U12" s="47"/>
      <c r="V12" s="47"/>
      <c r="W12" s="47"/>
      <c r="X12" s="47"/>
      <c r="Y12" s="47">
        <f t="shared" si="4"/>
        <v>0</v>
      </c>
      <c r="Z12" s="47"/>
      <c r="AA12" s="47"/>
      <c r="AB12" s="47"/>
      <c r="AC12" s="49"/>
      <c r="AD12" s="48">
        <f t="shared" si="5"/>
        <v>12000</v>
      </c>
      <c r="AE12" s="47">
        <v>12000</v>
      </c>
      <c r="AF12" s="47"/>
      <c r="AG12" s="47"/>
      <c r="AH12" s="47"/>
      <c r="AI12" s="50">
        <f t="shared" si="0"/>
        <v>508348</v>
      </c>
    </row>
    <row r="13" spans="1:36" ht="30" customHeight="1">
      <c r="A13" s="283"/>
      <c r="B13" s="42" t="s">
        <v>31</v>
      </c>
      <c r="C13" s="48">
        <f t="shared" si="1"/>
        <v>129761</v>
      </c>
      <c r="D13" s="47">
        <v>75519</v>
      </c>
      <c r="E13" s="47">
        <v>27942</v>
      </c>
      <c r="F13" s="46">
        <f t="shared" si="2"/>
        <v>22500</v>
      </c>
      <c r="G13" s="47">
        <v>3700</v>
      </c>
      <c r="H13" s="47"/>
      <c r="I13" s="47"/>
      <c r="J13" s="47"/>
      <c r="K13" s="47">
        <v>4000</v>
      </c>
      <c r="L13" s="47"/>
      <c r="M13" s="47">
        <v>12000</v>
      </c>
      <c r="N13" s="47">
        <v>2000</v>
      </c>
      <c r="O13" s="47">
        <v>800</v>
      </c>
      <c r="P13" s="47">
        <v>500</v>
      </c>
      <c r="Q13" s="46">
        <f t="shared" si="3"/>
        <v>3300</v>
      </c>
      <c r="R13" s="47"/>
      <c r="S13" s="47"/>
      <c r="T13" s="47">
        <v>1300</v>
      </c>
      <c r="U13" s="47">
        <v>1900</v>
      </c>
      <c r="V13" s="47">
        <v>100</v>
      </c>
      <c r="W13" s="47"/>
      <c r="X13" s="47"/>
      <c r="Y13" s="47">
        <f t="shared" si="4"/>
        <v>0</v>
      </c>
      <c r="Z13" s="47"/>
      <c r="AA13" s="47"/>
      <c r="AB13" s="47"/>
      <c r="AC13" s="49"/>
      <c r="AD13" s="48">
        <f t="shared" si="5"/>
        <v>7000</v>
      </c>
      <c r="AE13" s="47">
        <v>3300</v>
      </c>
      <c r="AF13" s="47">
        <v>3700</v>
      </c>
      <c r="AG13" s="47"/>
      <c r="AH13" s="47"/>
      <c r="AI13" s="50">
        <f t="shared" si="0"/>
        <v>136761</v>
      </c>
    </row>
    <row r="14" spans="1:36" ht="30" customHeight="1">
      <c r="A14" s="283"/>
      <c r="B14" s="42" t="s">
        <v>32</v>
      </c>
      <c r="C14" s="48">
        <f t="shared" si="1"/>
        <v>106489</v>
      </c>
      <c r="D14" s="47">
        <v>66744</v>
      </c>
      <c r="E14" s="47">
        <v>24695</v>
      </c>
      <c r="F14" s="46">
        <f t="shared" si="2"/>
        <v>12900</v>
      </c>
      <c r="G14" s="47">
        <v>4500</v>
      </c>
      <c r="H14" s="47"/>
      <c r="I14" s="47"/>
      <c r="J14" s="47"/>
      <c r="K14" s="47">
        <v>6600</v>
      </c>
      <c r="L14" s="47"/>
      <c r="M14" s="47">
        <v>500</v>
      </c>
      <c r="N14" s="47">
        <v>1000</v>
      </c>
      <c r="O14" s="47">
        <v>300</v>
      </c>
      <c r="P14" s="47"/>
      <c r="Q14" s="46">
        <f t="shared" si="3"/>
        <v>2150</v>
      </c>
      <c r="R14" s="47"/>
      <c r="S14" s="47"/>
      <c r="T14" s="47">
        <v>900</v>
      </c>
      <c r="U14" s="47">
        <v>1200</v>
      </c>
      <c r="V14" s="47">
        <v>50</v>
      </c>
      <c r="W14" s="47"/>
      <c r="X14" s="47">
        <v>0</v>
      </c>
      <c r="Y14" s="47">
        <f t="shared" si="4"/>
        <v>0</v>
      </c>
      <c r="Z14" s="47"/>
      <c r="AA14" s="47"/>
      <c r="AB14" s="47"/>
      <c r="AC14" s="49"/>
      <c r="AD14" s="48">
        <f t="shared" si="5"/>
        <v>0</v>
      </c>
      <c r="AE14" s="47"/>
      <c r="AF14" s="47">
        <v>0</v>
      </c>
      <c r="AG14" s="47"/>
      <c r="AH14" s="47"/>
      <c r="AI14" s="50">
        <f t="shared" si="0"/>
        <v>106489</v>
      </c>
      <c r="AJ14" s="20" t="s">
        <v>61</v>
      </c>
    </row>
    <row r="15" spans="1:36" ht="30" customHeight="1">
      <c r="A15" s="283"/>
      <c r="B15" s="42" t="s">
        <v>33</v>
      </c>
      <c r="C15" s="48">
        <f t="shared" si="1"/>
        <v>88029</v>
      </c>
      <c r="D15" s="47">
        <v>53014</v>
      </c>
      <c r="E15" s="47">
        <v>19615</v>
      </c>
      <c r="F15" s="46">
        <f t="shared" si="2"/>
        <v>14800</v>
      </c>
      <c r="G15" s="47">
        <v>2900</v>
      </c>
      <c r="H15" s="47"/>
      <c r="I15" s="47"/>
      <c r="J15" s="47"/>
      <c r="K15" s="47">
        <v>9700</v>
      </c>
      <c r="L15" s="47"/>
      <c r="M15" s="47">
        <v>1000</v>
      </c>
      <c r="N15" s="47">
        <v>800</v>
      </c>
      <c r="O15" s="47">
        <v>400</v>
      </c>
      <c r="P15" s="47">
        <v>300</v>
      </c>
      <c r="Q15" s="46">
        <f t="shared" si="3"/>
        <v>300</v>
      </c>
      <c r="R15" s="47"/>
      <c r="S15" s="47"/>
      <c r="T15" s="47">
        <v>300</v>
      </c>
      <c r="U15" s="47"/>
      <c r="V15" s="47"/>
      <c r="W15" s="47"/>
      <c r="X15" s="47"/>
      <c r="Y15" s="47">
        <f t="shared" si="4"/>
        <v>0</v>
      </c>
      <c r="Z15" s="47"/>
      <c r="AA15" s="47"/>
      <c r="AB15" s="47"/>
      <c r="AC15" s="49"/>
      <c r="AD15" s="48">
        <f t="shared" si="5"/>
        <v>0</v>
      </c>
      <c r="AE15" s="47">
        <v>0</v>
      </c>
      <c r="AF15" s="47"/>
      <c r="AG15" s="47"/>
      <c r="AH15" s="47"/>
      <c r="AI15" s="50">
        <f t="shared" si="0"/>
        <v>88029</v>
      </c>
    </row>
    <row r="16" spans="1:36" s="60" customFormat="1" ht="30" customHeight="1">
      <c r="A16" s="280" t="s">
        <v>62</v>
      </c>
      <c r="B16" s="281"/>
      <c r="C16" s="61">
        <f t="shared" si="1"/>
        <v>3461689</v>
      </c>
      <c r="D16" s="62">
        <f>SUM(D5:D15)</f>
        <v>1756894</v>
      </c>
      <c r="E16" s="62">
        <f t="shared" ref="E16:AG16" si="6">SUM(E5:E15)</f>
        <v>650051</v>
      </c>
      <c r="F16" s="63">
        <f t="shared" si="2"/>
        <v>736374</v>
      </c>
      <c r="G16" s="62">
        <f t="shared" si="6"/>
        <v>174065</v>
      </c>
      <c r="H16" s="62">
        <f t="shared" si="6"/>
        <v>0</v>
      </c>
      <c r="I16" s="62">
        <f t="shared" si="6"/>
        <v>0</v>
      </c>
      <c r="J16" s="62">
        <f t="shared" si="6"/>
        <v>0</v>
      </c>
      <c r="K16" s="62">
        <f t="shared" si="6"/>
        <v>115200</v>
      </c>
      <c r="L16" s="62">
        <f t="shared" si="6"/>
        <v>0</v>
      </c>
      <c r="M16" s="62">
        <f t="shared" si="6"/>
        <v>221670</v>
      </c>
      <c r="N16" s="62">
        <f t="shared" si="6"/>
        <v>85499</v>
      </c>
      <c r="O16" s="62">
        <f t="shared" si="6"/>
        <v>139940</v>
      </c>
      <c r="P16" s="62">
        <f t="shared" si="6"/>
        <v>20900</v>
      </c>
      <c r="Q16" s="63">
        <f t="shared" si="3"/>
        <v>98270</v>
      </c>
      <c r="R16" s="62">
        <f t="shared" si="6"/>
        <v>25000</v>
      </c>
      <c r="S16" s="62">
        <f t="shared" si="6"/>
        <v>24000</v>
      </c>
      <c r="T16" s="62">
        <f t="shared" si="6"/>
        <v>40500</v>
      </c>
      <c r="U16" s="62">
        <f t="shared" si="6"/>
        <v>3100</v>
      </c>
      <c r="V16" s="62">
        <f t="shared" si="6"/>
        <v>5670</v>
      </c>
      <c r="W16" s="62">
        <f t="shared" si="6"/>
        <v>0</v>
      </c>
      <c r="X16" s="62">
        <f t="shared" si="6"/>
        <v>199200</v>
      </c>
      <c r="Y16" s="62">
        <f t="shared" si="6"/>
        <v>0</v>
      </c>
      <c r="Z16" s="62">
        <f t="shared" si="6"/>
        <v>0</v>
      </c>
      <c r="AA16" s="62">
        <f t="shared" si="6"/>
        <v>0</v>
      </c>
      <c r="AB16" s="62">
        <f t="shared" si="6"/>
        <v>0</v>
      </c>
      <c r="AC16" s="62">
        <f t="shared" si="6"/>
        <v>0</v>
      </c>
      <c r="AD16" s="61">
        <f t="shared" si="5"/>
        <v>124000</v>
      </c>
      <c r="AE16" s="62">
        <f t="shared" si="6"/>
        <v>108300</v>
      </c>
      <c r="AF16" s="62">
        <f t="shared" si="6"/>
        <v>15700</v>
      </c>
      <c r="AG16" s="62">
        <f t="shared" si="6"/>
        <v>0</v>
      </c>
      <c r="AH16" s="62"/>
      <c r="AI16" s="50">
        <f t="shared" si="0"/>
        <v>3585689</v>
      </c>
    </row>
    <row r="17" spans="1:35" ht="30" customHeight="1">
      <c r="A17" s="41" t="s">
        <v>87</v>
      </c>
      <c r="B17" s="30" t="s">
        <v>35</v>
      </c>
      <c r="C17" s="48">
        <f t="shared" si="1"/>
        <v>37800</v>
      </c>
      <c r="D17" s="47">
        <v>15000</v>
      </c>
      <c r="E17" s="47">
        <v>5600</v>
      </c>
      <c r="F17" s="46">
        <f t="shared" si="2"/>
        <v>15700</v>
      </c>
      <c r="G17" s="47">
        <v>1700</v>
      </c>
      <c r="H17" s="47">
        <v>2000</v>
      </c>
      <c r="I17" s="47"/>
      <c r="J17" s="47"/>
      <c r="K17" s="47">
        <v>10800</v>
      </c>
      <c r="L17" s="47"/>
      <c r="M17" s="47">
        <v>500</v>
      </c>
      <c r="N17" s="47">
        <v>500</v>
      </c>
      <c r="O17" s="47">
        <v>200</v>
      </c>
      <c r="P17" s="47"/>
      <c r="Q17" s="46">
        <f t="shared" si="3"/>
        <v>1500</v>
      </c>
      <c r="R17" s="47"/>
      <c r="S17" s="47"/>
      <c r="T17" s="47">
        <v>500</v>
      </c>
      <c r="U17" s="47"/>
      <c r="V17" s="47"/>
      <c r="W17" s="47">
        <v>1000</v>
      </c>
      <c r="X17" s="47"/>
      <c r="Y17" s="47">
        <f t="shared" si="4"/>
        <v>0</v>
      </c>
      <c r="Z17" s="47"/>
      <c r="AA17" s="47"/>
      <c r="AB17" s="47"/>
      <c r="AC17" s="49"/>
      <c r="AD17" s="48">
        <f t="shared" si="5"/>
        <v>20000</v>
      </c>
      <c r="AE17" s="47"/>
      <c r="AF17" s="47"/>
      <c r="AG17" s="47">
        <v>20000</v>
      </c>
      <c r="AH17" s="47"/>
      <c r="AI17" s="50">
        <f t="shared" si="0"/>
        <v>57800</v>
      </c>
    </row>
    <row r="18" spans="1:35" ht="30" customHeight="1">
      <c r="A18" s="41"/>
      <c r="B18" s="30"/>
      <c r="C18" s="48">
        <f t="shared" si="1"/>
        <v>0</v>
      </c>
      <c r="D18" s="47"/>
      <c r="E18" s="47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6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9"/>
      <c r="AD18" s="48"/>
      <c r="AE18" s="47"/>
      <c r="AF18" s="47"/>
      <c r="AG18" s="47"/>
      <c r="AH18" s="47"/>
      <c r="AI18" s="50">
        <f t="shared" si="0"/>
        <v>0</v>
      </c>
    </row>
    <row r="19" spans="1:35" s="108" customFormat="1" ht="30" customHeight="1">
      <c r="A19" s="104"/>
      <c r="B19" s="97" t="s">
        <v>97</v>
      </c>
      <c r="C19" s="105">
        <f t="shared" ref="C19:AB19" si="7">C20+C21+C22+C23+C24+C25+C26+C27+C28</f>
        <v>12840248</v>
      </c>
      <c r="D19" s="105">
        <f t="shared" si="7"/>
        <v>8124196</v>
      </c>
      <c r="E19" s="105">
        <f t="shared" si="7"/>
        <v>3005954</v>
      </c>
      <c r="F19" s="105">
        <f t="shared" si="7"/>
        <v>838898</v>
      </c>
      <c r="G19" s="105">
        <f t="shared" si="7"/>
        <v>195300</v>
      </c>
      <c r="H19" s="105">
        <f t="shared" si="7"/>
        <v>20900</v>
      </c>
      <c r="I19" s="105">
        <f t="shared" si="7"/>
        <v>450798</v>
      </c>
      <c r="J19" s="105">
        <f t="shared" si="7"/>
        <v>24800</v>
      </c>
      <c r="K19" s="105">
        <f t="shared" si="7"/>
        <v>17000</v>
      </c>
      <c r="L19" s="105">
        <f t="shared" si="7"/>
        <v>3000</v>
      </c>
      <c r="M19" s="105">
        <f t="shared" si="7"/>
        <v>55700</v>
      </c>
      <c r="N19" s="105">
        <f t="shared" si="7"/>
        <v>16400</v>
      </c>
      <c r="O19" s="105">
        <f t="shared" si="7"/>
        <v>55000</v>
      </c>
      <c r="P19" s="105">
        <f t="shared" si="7"/>
        <v>53500</v>
      </c>
      <c r="Q19" s="105">
        <f t="shared" si="7"/>
        <v>735700</v>
      </c>
      <c r="R19" s="105">
        <f t="shared" si="7"/>
        <v>267500</v>
      </c>
      <c r="S19" s="105">
        <f t="shared" si="7"/>
        <v>102700</v>
      </c>
      <c r="T19" s="105">
        <f t="shared" si="7"/>
        <v>271600</v>
      </c>
      <c r="U19" s="105">
        <f t="shared" si="7"/>
        <v>29300</v>
      </c>
      <c r="V19" s="105">
        <f t="shared" si="7"/>
        <v>50800</v>
      </c>
      <c r="W19" s="105">
        <f t="shared" si="7"/>
        <v>13800</v>
      </c>
      <c r="X19" s="105">
        <f t="shared" si="7"/>
        <v>12000</v>
      </c>
      <c r="Y19" s="105">
        <f t="shared" si="7"/>
        <v>70000</v>
      </c>
      <c r="Z19" s="105">
        <f t="shared" si="7"/>
        <v>70000</v>
      </c>
      <c r="AA19" s="105">
        <f t="shared" si="7"/>
        <v>0</v>
      </c>
      <c r="AB19" s="105">
        <f t="shared" si="7"/>
        <v>0</v>
      </c>
      <c r="AC19" s="106"/>
      <c r="AD19" s="105">
        <f>AD20+AD21+AD22+AD23+AD24+AD25+AD26+AD27+AD28</f>
        <v>1215900</v>
      </c>
      <c r="AE19" s="105">
        <f>AE20+AE21+AE22+AE23+AE24+AE25+AE26+AE27+AE28</f>
        <v>33000</v>
      </c>
      <c r="AF19" s="105">
        <f>AF20+AF21+AF22+AF23+AF24+AF25+AF26+AF27+AF28</f>
        <v>0</v>
      </c>
      <c r="AG19" s="105">
        <f>AG20+AG21+AG22+AG23+AG24+AG25+AG26+AG27+AG28</f>
        <v>1182900</v>
      </c>
      <c r="AH19" s="105"/>
      <c r="AI19" s="107">
        <f t="shared" si="0"/>
        <v>14056148</v>
      </c>
    </row>
    <row r="20" spans="1:35" ht="30" customHeight="1">
      <c r="A20" s="37" t="s">
        <v>7</v>
      </c>
      <c r="B20" s="83" t="s">
        <v>88</v>
      </c>
      <c r="C20" s="48">
        <f t="shared" si="1"/>
        <v>1590601</v>
      </c>
      <c r="D20" s="47">
        <v>789053</v>
      </c>
      <c r="E20" s="47">
        <v>291950</v>
      </c>
      <c r="F20" s="48">
        <f>G20+H20+I20+J20+K20+L20+M20+N20+O20</f>
        <v>280098</v>
      </c>
      <c r="G20" s="47">
        <v>35000</v>
      </c>
      <c r="H20" s="47">
        <v>6000</v>
      </c>
      <c r="I20" s="47">
        <v>205798</v>
      </c>
      <c r="J20" s="47">
        <v>14000</v>
      </c>
      <c r="K20" s="47"/>
      <c r="L20" s="47"/>
      <c r="M20" s="47">
        <v>11500</v>
      </c>
      <c r="N20" s="47">
        <v>1300</v>
      </c>
      <c r="O20" s="47">
        <v>6500</v>
      </c>
      <c r="P20" s="47"/>
      <c r="Q20" s="46">
        <f>R20+S20+T20+U20+V20+W20</f>
        <v>159500</v>
      </c>
      <c r="R20" s="47">
        <v>59600</v>
      </c>
      <c r="S20" s="47">
        <v>30000</v>
      </c>
      <c r="T20" s="47">
        <v>58200</v>
      </c>
      <c r="U20" s="47">
        <v>3100</v>
      </c>
      <c r="V20" s="47">
        <v>8600</v>
      </c>
      <c r="W20" s="47"/>
      <c r="X20" s="47"/>
      <c r="Y20" s="47">
        <f>Z20+AA20+AB20</f>
        <v>70000</v>
      </c>
      <c r="Z20" s="47">
        <v>70000</v>
      </c>
      <c r="AA20" s="47"/>
      <c r="AB20" s="47"/>
      <c r="AC20" s="49"/>
      <c r="AD20" s="48">
        <f>AE20+AF20+AG20</f>
        <v>203000</v>
      </c>
      <c r="AE20" s="47">
        <v>3000</v>
      </c>
      <c r="AF20" s="47"/>
      <c r="AG20" s="47">
        <v>200000</v>
      </c>
      <c r="AH20" s="47"/>
      <c r="AI20" s="50">
        <f t="shared" si="0"/>
        <v>1793601</v>
      </c>
    </row>
    <row r="21" spans="1:35" ht="30" customHeight="1">
      <c r="A21" s="37" t="s">
        <v>8</v>
      </c>
      <c r="B21" s="30" t="s">
        <v>89</v>
      </c>
      <c r="C21" s="48">
        <f t="shared" si="1"/>
        <v>8741336</v>
      </c>
      <c r="D21" s="47">
        <v>5820683</v>
      </c>
      <c r="E21" s="47">
        <v>2153653</v>
      </c>
      <c r="F21" s="48">
        <f t="shared" ref="F21:F28" si="8">G21+H21+I21+J21+K21+L21+M21+N21+O21</f>
        <v>275300</v>
      </c>
      <c r="G21" s="47">
        <v>100000</v>
      </c>
      <c r="H21" s="47">
        <v>8000</v>
      </c>
      <c r="I21" s="47">
        <v>100000</v>
      </c>
      <c r="J21" s="47">
        <v>800</v>
      </c>
      <c r="K21" s="47"/>
      <c r="L21" s="47"/>
      <c r="M21" s="47">
        <v>25000</v>
      </c>
      <c r="N21" s="47">
        <v>7000</v>
      </c>
      <c r="O21" s="47">
        <v>34500</v>
      </c>
      <c r="P21" s="47">
        <v>10000</v>
      </c>
      <c r="Q21" s="46">
        <f t="shared" ref="Q21:Q28" si="9">R21+S21+T21+U21+V21+W21</f>
        <v>481700</v>
      </c>
      <c r="R21" s="47">
        <v>173900</v>
      </c>
      <c r="S21" s="47">
        <v>52800</v>
      </c>
      <c r="T21" s="47">
        <v>177600</v>
      </c>
      <c r="U21" s="47">
        <v>26200</v>
      </c>
      <c r="V21" s="47">
        <v>37400</v>
      </c>
      <c r="W21" s="47">
        <v>13800</v>
      </c>
      <c r="X21" s="47"/>
      <c r="Y21" s="47"/>
      <c r="Z21" s="47"/>
      <c r="AA21" s="47"/>
      <c r="AB21" s="47"/>
      <c r="AC21" s="49"/>
      <c r="AD21" s="48">
        <f t="shared" ref="AD21:AD41" si="10">SUM(AE21:AH21)</f>
        <v>902900</v>
      </c>
      <c r="AE21" s="47"/>
      <c r="AF21" s="47"/>
      <c r="AG21" s="47">
        <v>902900</v>
      </c>
      <c r="AH21" s="47"/>
      <c r="AI21" s="50">
        <f t="shared" si="0"/>
        <v>9644236</v>
      </c>
    </row>
    <row r="22" spans="1:35" ht="30" customHeight="1">
      <c r="A22" s="37" t="s">
        <v>9</v>
      </c>
      <c r="B22" s="30" t="s">
        <v>90</v>
      </c>
      <c r="C22" s="48">
        <f t="shared" si="1"/>
        <v>106665</v>
      </c>
      <c r="D22" s="47">
        <v>76617</v>
      </c>
      <c r="E22" s="47">
        <v>28348</v>
      </c>
      <c r="F22" s="48">
        <f t="shared" si="8"/>
        <v>1700</v>
      </c>
      <c r="G22" s="47">
        <v>1000</v>
      </c>
      <c r="H22" s="47"/>
      <c r="I22" s="47"/>
      <c r="J22" s="47"/>
      <c r="K22" s="47"/>
      <c r="L22" s="47"/>
      <c r="M22" s="47">
        <v>200</v>
      </c>
      <c r="N22" s="47">
        <v>200</v>
      </c>
      <c r="O22" s="47">
        <v>300</v>
      </c>
      <c r="P22" s="47"/>
      <c r="Q22" s="46">
        <f t="shared" si="9"/>
        <v>0</v>
      </c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9"/>
      <c r="AD22" s="48">
        <f t="shared" si="10"/>
        <v>0</v>
      </c>
      <c r="AE22" s="47"/>
      <c r="AF22" s="47"/>
      <c r="AG22" s="47"/>
      <c r="AH22" s="47"/>
      <c r="AI22" s="50">
        <f t="shared" si="0"/>
        <v>106665</v>
      </c>
    </row>
    <row r="23" spans="1:35" ht="30" customHeight="1">
      <c r="A23" s="37" t="s">
        <v>10</v>
      </c>
      <c r="B23" s="30" t="s">
        <v>91</v>
      </c>
      <c r="C23" s="48">
        <f t="shared" si="1"/>
        <v>998126</v>
      </c>
      <c r="D23" s="47">
        <v>558048</v>
      </c>
      <c r="E23" s="47">
        <v>206478</v>
      </c>
      <c r="F23" s="48">
        <f t="shared" si="8"/>
        <v>183600</v>
      </c>
      <c r="G23" s="47">
        <v>15800</v>
      </c>
      <c r="H23" s="47">
        <v>6000</v>
      </c>
      <c r="I23" s="47">
        <v>145000</v>
      </c>
      <c r="J23" s="47">
        <v>10000</v>
      </c>
      <c r="K23" s="47"/>
      <c r="L23" s="47"/>
      <c r="M23" s="47">
        <v>4000</v>
      </c>
      <c r="N23" s="47">
        <v>700</v>
      </c>
      <c r="O23" s="47">
        <v>2100</v>
      </c>
      <c r="P23" s="47">
        <v>1000</v>
      </c>
      <c r="Q23" s="46">
        <f t="shared" si="9"/>
        <v>49000</v>
      </c>
      <c r="R23" s="47">
        <v>20000</v>
      </c>
      <c r="S23" s="47">
        <v>12000</v>
      </c>
      <c r="T23" s="47">
        <v>15500</v>
      </c>
      <c r="U23" s="47"/>
      <c r="V23" s="47">
        <v>1500</v>
      </c>
      <c r="W23" s="47"/>
      <c r="X23" s="47"/>
      <c r="Y23" s="47"/>
      <c r="Z23" s="47"/>
      <c r="AA23" s="47"/>
      <c r="AB23" s="47"/>
      <c r="AC23" s="49"/>
      <c r="AD23" s="48">
        <f t="shared" si="10"/>
        <v>90000</v>
      </c>
      <c r="AE23" s="47">
        <v>20000</v>
      </c>
      <c r="AF23" s="47"/>
      <c r="AG23" s="47">
        <v>70000</v>
      </c>
      <c r="AH23" s="47"/>
      <c r="AI23" s="50">
        <f t="shared" si="0"/>
        <v>1088126</v>
      </c>
    </row>
    <row r="24" spans="1:35" ht="30" customHeight="1">
      <c r="A24" s="37" t="s">
        <v>11</v>
      </c>
      <c r="B24" s="30" t="s">
        <v>92</v>
      </c>
      <c r="C24" s="48">
        <f t="shared" si="1"/>
        <v>895314</v>
      </c>
      <c r="D24" s="47">
        <v>608842</v>
      </c>
      <c r="E24" s="47">
        <v>225272</v>
      </c>
      <c r="F24" s="48">
        <f t="shared" si="8"/>
        <v>32900</v>
      </c>
      <c r="G24" s="47">
        <v>20000</v>
      </c>
      <c r="H24" s="47">
        <v>900</v>
      </c>
      <c r="I24" s="47"/>
      <c r="J24" s="47"/>
      <c r="K24" s="47"/>
      <c r="L24" s="47">
        <v>3000</v>
      </c>
      <c r="M24" s="47">
        <v>3000</v>
      </c>
      <c r="N24" s="47">
        <v>1000</v>
      </c>
      <c r="O24" s="47">
        <v>5000</v>
      </c>
      <c r="P24" s="47">
        <v>2000</v>
      </c>
      <c r="Q24" s="46">
        <f t="shared" si="9"/>
        <v>26300</v>
      </c>
      <c r="R24" s="47">
        <v>7000</v>
      </c>
      <c r="S24" s="47">
        <v>6000</v>
      </c>
      <c r="T24" s="47">
        <v>10800</v>
      </c>
      <c r="U24" s="47"/>
      <c r="V24" s="47">
        <v>2500</v>
      </c>
      <c r="W24" s="47"/>
      <c r="X24" s="47"/>
      <c r="Y24" s="47">
        <f t="shared" si="4"/>
        <v>0</v>
      </c>
      <c r="Z24" s="47"/>
      <c r="AA24" s="47"/>
      <c r="AB24" s="47"/>
      <c r="AC24" s="49"/>
      <c r="AD24" s="48">
        <f t="shared" si="10"/>
        <v>0</v>
      </c>
      <c r="AE24" s="47"/>
      <c r="AF24" s="47"/>
      <c r="AG24" s="47"/>
      <c r="AH24" s="47"/>
      <c r="AI24" s="50">
        <f t="shared" si="0"/>
        <v>895314</v>
      </c>
    </row>
    <row r="25" spans="1:35" ht="30" customHeight="1">
      <c r="A25" s="37" t="s">
        <v>12</v>
      </c>
      <c r="B25" s="30" t="s">
        <v>93</v>
      </c>
      <c r="C25" s="48">
        <f t="shared" si="1"/>
        <v>216969</v>
      </c>
      <c r="D25" s="47">
        <v>100196</v>
      </c>
      <c r="E25" s="47">
        <v>37073</v>
      </c>
      <c r="F25" s="48">
        <f t="shared" si="8"/>
        <v>22500</v>
      </c>
      <c r="G25" s="47">
        <v>10500</v>
      </c>
      <c r="H25" s="47"/>
      <c r="I25" s="47"/>
      <c r="J25" s="47"/>
      <c r="K25" s="47"/>
      <c r="L25" s="47"/>
      <c r="M25" s="47">
        <v>4000</v>
      </c>
      <c r="N25" s="47">
        <v>3000</v>
      </c>
      <c r="O25" s="47">
        <v>5000</v>
      </c>
      <c r="P25" s="47">
        <v>40000</v>
      </c>
      <c r="Q25" s="46">
        <f t="shared" si="9"/>
        <v>5200</v>
      </c>
      <c r="R25" s="47">
        <v>2000</v>
      </c>
      <c r="S25" s="47">
        <v>500</v>
      </c>
      <c r="T25" s="47">
        <v>2500</v>
      </c>
      <c r="U25" s="47"/>
      <c r="V25" s="47">
        <v>200</v>
      </c>
      <c r="W25" s="47"/>
      <c r="X25" s="47">
        <v>12000</v>
      </c>
      <c r="Y25" s="47"/>
      <c r="Z25" s="47"/>
      <c r="AA25" s="47"/>
      <c r="AB25" s="47"/>
      <c r="AC25" s="49"/>
      <c r="AD25" s="48">
        <f t="shared" si="10"/>
        <v>0</v>
      </c>
      <c r="AE25" s="47"/>
      <c r="AF25" s="47"/>
      <c r="AG25" s="47"/>
      <c r="AH25" s="47"/>
      <c r="AI25" s="50">
        <f t="shared" si="0"/>
        <v>216969</v>
      </c>
    </row>
    <row r="26" spans="1:35" ht="30" customHeight="1">
      <c r="A26" s="37" t="s">
        <v>13</v>
      </c>
      <c r="B26" s="30" t="s">
        <v>94</v>
      </c>
      <c r="C26" s="48">
        <f t="shared" si="1"/>
        <v>177579</v>
      </c>
      <c r="D26" s="47">
        <v>107722</v>
      </c>
      <c r="E26" s="47">
        <v>39857</v>
      </c>
      <c r="F26" s="48">
        <f t="shared" si="8"/>
        <v>21000</v>
      </c>
      <c r="G26" s="47">
        <v>10000</v>
      </c>
      <c r="H26" s="47"/>
      <c r="I26" s="47"/>
      <c r="J26" s="47"/>
      <c r="K26" s="47"/>
      <c r="L26" s="47"/>
      <c r="M26" s="47">
        <v>8000</v>
      </c>
      <c r="N26" s="47">
        <v>2500</v>
      </c>
      <c r="O26" s="47">
        <v>500</v>
      </c>
      <c r="P26" s="47">
        <v>300</v>
      </c>
      <c r="Q26" s="46">
        <f t="shared" si="9"/>
        <v>8700</v>
      </c>
      <c r="R26" s="47">
        <v>2500</v>
      </c>
      <c r="S26" s="47">
        <v>900</v>
      </c>
      <c r="T26" s="47">
        <v>5000</v>
      </c>
      <c r="U26" s="47"/>
      <c r="V26" s="47">
        <v>300</v>
      </c>
      <c r="W26" s="47"/>
      <c r="X26" s="47"/>
      <c r="Y26" s="47"/>
      <c r="Z26" s="47"/>
      <c r="AA26" s="47"/>
      <c r="AB26" s="47"/>
      <c r="AC26" s="49"/>
      <c r="AD26" s="48">
        <f t="shared" si="10"/>
        <v>10000</v>
      </c>
      <c r="AE26" s="47">
        <v>10000</v>
      </c>
      <c r="AF26" s="47"/>
      <c r="AG26" s="47"/>
      <c r="AH26" s="47"/>
      <c r="AI26" s="50">
        <f t="shared" si="0"/>
        <v>187579</v>
      </c>
    </row>
    <row r="27" spans="1:35" ht="30" customHeight="1">
      <c r="A27" s="37" t="s">
        <v>14</v>
      </c>
      <c r="B27" s="30" t="s">
        <v>95</v>
      </c>
      <c r="C27" s="48">
        <f t="shared" si="1"/>
        <v>93734</v>
      </c>
      <c r="D27" s="47">
        <v>49222</v>
      </c>
      <c r="E27" s="47">
        <v>18212</v>
      </c>
      <c r="F27" s="48">
        <f t="shared" si="8"/>
        <v>21000</v>
      </c>
      <c r="G27" s="47">
        <v>2500</v>
      </c>
      <c r="H27" s="47"/>
      <c r="I27" s="47"/>
      <c r="J27" s="47"/>
      <c r="K27" s="47">
        <v>17000</v>
      </c>
      <c r="L27" s="47"/>
      <c r="M27" s="47"/>
      <c r="N27" s="47">
        <v>500</v>
      </c>
      <c r="O27" s="47">
        <v>1000</v>
      </c>
      <c r="P27" s="47"/>
      <c r="Q27" s="46">
        <f t="shared" si="9"/>
        <v>5300</v>
      </c>
      <c r="R27" s="47">
        <v>2500</v>
      </c>
      <c r="S27" s="47">
        <v>500</v>
      </c>
      <c r="T27" s="47">
        <v>2000</v>
      </c>
      <c r="U27" s="47"/>
      <c r="V27" s="47">
        <v>300</v>
      </c>
      <c r="W27" s="47"/>
      <c r="X27" s="47"/>
      <c r="Y27" s="47"/>
      <c r="Z27" s="47"/>
      <c r="AA27" s="47"/>
      <c r="AB27" s="47"/>
      <c r="AC27" s="49"/>
      <c r="AD27" s="48">
        <f t="shared" si="10"/>
        <v>10000</v>
      </c>
      <c r="AE27" s="47"/>
      <c r="AF27" s="47"/>
      <c r="AG27" s="47">
        <v>10000</v>
      </c>
      <c r="AH27" s="47"/>
      <c r="AI27" s="50">
        <f t="shared" si="0"/>
        <v>103734</v>
      </c>
    </row>
    <row r="28" spans="1:35" ht="44.25" customHeight="1">
      <c r="A28" s="37" t="s">
        <v>15</v>
      </c>
      <c r="B28" s="30" t="s">
        <v>96</v>
      </c>
      <c r="C28" s="48">
        <f t="shared" si="1"/>
        <v>19924</v>
      </c>
      <c r="D28" s="47">
        <v>13813</v>
      </c>
      <c r="E28" s="47">
        <v>5111</v>
      </c>
      <c r="F28" s="48">
        <f t="shared" si="8"/>
        <v>800</v>
      </c>
      <c r="G28" s="47">
        <v>500</v>
      </c>
      <c r="H28" s="47"/>
      <c r="I28" s="47"/>
      <c r="J28" s="47"/>
      <c r="K28" s="47"/>
      <c r="L28" s="47"/>
      <c r="M28" s="47"/>
      <c r="N28" s="47">
        <v>200</v>
      </c>
      <c r="O28" s="47">
        <v>100</v>
      </c>
      <c r="P28" s="47">
        <v>200</v>
      </c>
      <c r="Q28" s="46">
        <f t="shared" si="9"/>
        <v>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9"/>
      <c r="AD28" s="48">
        <f t="shared" si="10"/>
        <v>0</v>
      </c>
      <c r="AE28" s="47"/>
      <c r="AF28" s="47"/>
      <c r="AG28" s="47"/>
      <c r="AH28" s="47"/>
      <c r="AI28" s="50">
        <f t="shared" si="0"/>
        <v>19924</v>
      </c>
    </row>
    <row r="29" spans="1:35" ht="3" customHeight="1">
      <c r="A29" s="37"/>
      <c r="B29" s="30"/>
      <c r="C29" s="48"/>
      <c r="D29" s="47"/>
      <c r="E29" s="47"/>
      <c r="F29" s="48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6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9"/>
      <c r="AD29" s="48"/>
      <c r="AE29" s="47"/>
      <c r="AF29" s="47"/>
      <c r="AG29" s="47"/>
      <c r="AH29" s="47"/>
      <c r="AI29" s="50"/>
    </row>
    <row r="30" spans="1:35" s="24" customFormat="1" ht="30" customHeight="1">
      <c r="A30" s="38" t="s">
        <v>116</v>
      </c>
      <c r="B30" s="29" t="s">
        <v>34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6"/>
      <c r="R30" s="48"/>
      <c r="S30" s="48"/>
      <c r="T30" s="48"/>
      <c r="U30" s="48"/>
      <c r="V30" s="48"/>
      <c r="W30" s="48"/>
      <c r="X30" s="48"/>
      <c r="Y30" s="48">
        <f t="shared" si="4"/>
        <v>0</v>
      </c>
      <c r="Z30" s="48"/>
      <c r="AA30" s="48"/>
      <c r="AB30" s="48"/>
      <c r="AC30" s="51"/>
      <c r="AD30" s="48">
        <f t="shared" si="10"/>
        <v>0</v>
      </c>
      <c r="AE30" s="48"/>
      <c r="AF30" s="48"/>
      <c r="AG30" s="48"/>
      <c r="AH30" s="48"/>
      <c r="AI30" s="50">
        <f t="shared" si="0"/>
        <v>0</v>
      </c>
    </row>
    <row r="31" spans="1:35" ht="30" customHeight="1">
      <c r="A31" s="41" t="s">
        <v>41</v>
      </c>
      <c r="B31" s="30" t="s">
        <v>58</v>
      </c>
      <c r="C31" s="48">
        <f t="shared" si="1"/>
        <v>170000</v>
      </c>
      <c r="D31" s="47"/>
      <c r="E31" s="47"/>
      <c r="F31" s="46">
        <f t="shared" si="2"/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6">
        <f t="shared" si="3"/>
        <v>0</v>
      </c>
      <c r="R31" s="47"/>
      <c r="S31" s="47"/>
      <c r="T31" s="47"/>
      <c r="U31" s="47"/>
      <c r="V31" s="47"/>
      <c r="W31" s="47"/>
      <c r="X31" s="47"/>
      <c r="Y31" s="47">
        <f t="shared" si="4"/>
        <v>170000</v>
      </c>
      <c r="Z31" s="47"/>
      <c r="AA31" s="47">
        <v>170000</v>
      </c>
      <c r="AB31" s="47"/>
      <c r="AC31" s="49"/>
      <c r="AD31" s="48">
        <f t="shared" si="10"/>
        <v>0</v>
      </c>
      <c r="AE31" s="47"/>
      <c r="AF31" s="47"/>
      <c r="AG31" s="47"/>
      <c r="AH31" s="47"/>
      <c r="AI31" s="50">
        <f t="shared" si="0"/>
        <v>170000</v>
      </c>
    </row>
    <row r="32" spans="1:35" ht="30" customHeight="1">
      <c r="A32" s="37" t="s">
        <v>41</v>
      </c>
      <c r="B32" s="30" t="s">
        <v>103</v>
      </c>
      <c r="C32" s="48">
        <f t="shared" si="1"/>
        <v>144300</v>
      </c>
      <c r="D32" s="47"/>
      <c r="E32" s="47"/>
      <c r="F32" s="46">
        <f t="shared" si="2"/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6">
        <f t="shared" si="3"/>
        <v>0</v>
      </c>
      <c r="R32" s="47"/>
      <c r="S32" s="47"/>
      <c r="T32" s="47"/>
      <c r="U32" s="47"/>
      <c r="V32" s="47"/>
      <c r="W32" s="47"/>
      <c r="X32" s="47"/>
      <c r="Y32" s="47">
        <v>144300</v>
      </c>
      <c r="Z32" s="47"/>
      <c r="AA32" s="47">
        <v>125500</v>
      </c>
      <c r="AB32" s="47"/>
      <c r="AC32" s="49"/>
      <c r="AD32" s="48">
        <f t="shared" si="10"/>
        <v>0</v>
      </c>
      <c r="AE32" s="47"/>
      <c r="AF32" s="47"/>
      <c r="AG32" s="47"/>
      <c r="AH32" s="47"/>
      <c r="AI32" s="50">
        <f t="shared" si="0"/>
        <v>144300</v>
      </c>
    </row>
    <row r="33" spans="1:36" ht="30" customHeight="1">
      <c r="A33" s="37" t="s">
        <v>41</v>
      </c>
      <c r="B33" s="30" t="s">
        <v>4</v>
      </c>
      <c r="C33" s="48">
        <f t="shared" si="1"/>
        <v>400000</v>
      </c>
      <c r="D33" s="47"/>
      <c r="E33" s="47"/>
      <c r="F33" s="46">
        <f t="shared" si="2"/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6">
        <f t="shared" si="3"/>
        <v>0</v>
      </c>
      <c r="R33" s="47"/>
      <c r="S33" s="47"/>
      <c r="T33" s="47"/>
      <c r="U33" s="47"/>
      <c r="V33" s="47"/>
      <c r="W33" s="47"/>
      <c r="X33" s="47"/>
      <c r="Y33" s="47">
        <f t="shared" si="4"/>
        <v>400000</v>
      </c>
      <c r="Z33" s="47"/>
      <c r="AA33" s="47">
        <v>400000</v>
      </c>
      <c r="AB33" s="47"/>
      <c r="AC33" s="49"/>
      <c r="AD33" s="48">
        <f t="shared" si="10"/>
        <v>0</v>
      </c>
      <c r="AE33" s="47"/>
      <c r="AF33" s="47"/>
      <c r="AG33" s="47"/>
      <c r="AH33" s="47"/>
      <c r="AI33" s="50">
        <f t="shared" si="0"/>
        <v>400000</v>
      </c>
    </row>
    <row r="34" spans="1:36" ht="30" customHeight="1">
      <c r="A34" s="37" t="s">
        <v>111</v>
      </c>
      <c r="B34" s="30"/>
      <c r="C34" s="48">
        <f t="shared" si="1"/>
        <v>440000</v>
      </c>
      <c r="D34" s="47"/>
      <c r="E34" s="47"/>
      <c r="F34" s="46">
        <f t="shared" si="2"/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6">
        <f t="shared" si="3"/>
        <v>0</v>
      </c>
      <c r="R34" s="47"/>
      <c r="S34" s="47"/>
      <c r="T34" s="47"/>
      <c r="U34" s="47"/>
      <c r="V34" s="47"/>
      <c r="W34" s="47"/>
      <c r="X34" s="47"/>
      <c r="Y34" s="47">
        <f t="shared" si="4"/>
        <v>440000</v>
      </c>
      <c r="Z34" s="47">
        <v>440000</v>
      </c>
      <c r="AA34" s="47"/>
      <c r="AB34" s="47"/>
      <c r="AC34" s="49"/>
      <c r="AD34" s="48">
        <f t="shared" si="10"/>
        <v>0</v>
      </c>
      <c r="AE34" s="47"/>
      <c r="AF34" s="47"/>
      <c r="AG34" s="47"/>
      <c r="AH34" s="47"/>
      <c r="AI34" s="50">
        <f t="shared" si="0"/>
        <v>440000</v>
      </c>
    </row>
    <row r="35" spans="1:36" ht="30" customHeight="1">
      <c r="A35" s="37"/>
      <c r="B35" s="30"/>
      <c r="C35" s="48">
        <f t="shared" si="1"/>
        <v>0</v>
      </c>
      <c r="D35" s="47"/>
      <c r="E35" s="47"/>
      <c r="F35" s="46">
        <f t="shared" si="2"/>
        <v>0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6">
        <f t="shared" si="3"/>
        <v>0</v>
      </c>
      <c r="R35" s="47"/>
      <c r="S35" s="47"/>
      <c r="T35" s="47"/>
      <c r="U35" s="47"/>
      <c r="V35" s="47"/>
      <c r="W35" s="47"/>
      <c r="X35" s="47"/>
      <c r="Y35" s="47">
        <f t="shared" si="4"/>
        <v>0</v>
      </c>
      <c r="Z35" s="47"/>
      <c r="AA35" s="47"/>
      <c r="AB35" s="47"/>
      <c r="AC35" s="49"/>
      <c r="AD35" s="48">
        <f t="shared" si="10"/>
        <v>0</v>
      </c>
      <c r="AE35" s="47"/>
      <c r="AF35" s="47"/>
      <c r="AG35" s="47"/>
      <c r="AH35" s="47"/>
      <c r="AI35" s="50">
        <f t="shared" si="0"/>
        <v>0</v>
      </c>
    </row>
    <row r="36" spans="1:36" ht="30" customHeight="1">
      <c r="A36" s="41" t="s">
        <v>19</v>
      </c>
      <c r="B36" s="30" t="s">
        <v>37</v>
      </c>
      <c r="C36" s="48">
        <f t="shared" si="1"/>
        <v>70900</v>
      </c>
      <c r="D36" s="47">
        <v>40500</v>
      </c>
      <c r="E36" s="47">
        <v>15000</v>
      </c>
      <c r="F36" s="46">
        <f t="shared" si="2"/>
        <v>14300</v>
      </c>
      <c r="G36" s="47">
        <v>7600</v>
      </c>
      <c r="H36" s="47"/>
      <c r="I36" s="47"/>
      <c r="J36" s="47"/>
      <c r="K36" s="47"/>
      <c r="L36" s="47">
        <v>700</v>
      </c>
      <c r="M36" s="47">
        <v>2000</v>
      </c>
      <c r="N36" s="47">
        <v>3000</v>
      </c>
      <c r="O36" s="47">
        <v>1000</v>
      </c>
      <c r="P36" s="47">
        <v>400</v>
      </c>
      <c r="Q36" s="46">
        <f t="shared" si="3"/>
        <v>700</v>
      </c>
      <c r="R36" s="47"/>
      <c r="S36" s="47"/>
      <c r="T36" s="47">
        <v>700</v>
      </c>
      <c r="U36" s="47"/>
      <c r="V36" s="47"/>
      <c r="W36" s="47"/>
      <c r="X36" s="47"/>
      <c r="Y36" s="47">
        <f t="shared" si="4"/>
        <v>0</v>
      </c>
      <c r="Z36" s="47"/>
      <c r="AA36" s="47"/>
      <c r="AB36" s="47"/>
      <c r="AC36" s="49"/>
      <c r="AD36" s="48">
        <f t="shared" si="10"/>
        <v>6200</v>
      </c>
      <c r="AE36" s="47">
        <v>6200</v>
      </c>
      <c r="AF36" s="47"/>
      <c r="AG36" s="47"/>
      <c r="AH36" s="47"/>
      <c r="AI36" s="50">
        <f t="shared" si="0"/>
        <v>77100</v>
      </c>
    </row>
    <row r="37" spans="1:36" ht="30" customHeight="1">
      <c r="A37" s="41" t="s">
        <v>38</v>
      </c>
      <c r="B37" s="30" t="s">
        <v>37</v>
      </c>
      <c r="C37" s="48">
        <f t="shared" si="1"/>
        <v>76600</v>
      </c>
      <c r="D37" s="47"/>
      <c r="E37" s="47"/>
      <c r="F37" s="46">
        <f t="shared" si="2"/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6">
        <f t="shared" si="3"/>
        <v>0</v>
      </c>
      <c r="R37" s="47"/>
      <c r="S37" s="47"/>
      <c r="T37" s="47"/>
      <c r="U37" s="47"/>
      <c r="V37" s="47"/>
      <c r="W37" s="47"/>
      <c r="X37" s="47">
        <v>76600</v>
      </c>
      <c r="Y37" s="47">
        <f t="shared" si="4"/>
        <v>0</v>
      </c>
      <c r="Z37" s="47"/>
      <c r="AA37" s="47"/>
      <c r="AB37" s="47"/>
      <c r="AC37" s="49"/>
      <c r="AD37" s="48">
        <f t="shared" si="10"/>
        <v>0</v>
      </c>
      <c r="AE37" s="47"/>
      <c r="AF37" s="47"/>
      <c r="AG37" s="47"/>
      <c r="AH37" s="47"/>
      <c r="AI37" s="50">
        <f t="shared" si="0"/>
        <v>76600</v>
      </c>
    </row>
    <row r="38" spans="1:36" ht="30" customHeight="1">
      <c r="A38" s="41" t="s">
        <v>99</v>
      </c>
      <c r="B38" s="30" t="s">
        <v>100</v>
      </c>
      <c r="C38" s="48">
        <f t="shared" si="1"/>
        <v>170300</v>
      </c>
      <c r="D38" s="47"/>
      <c r="E38" s="47"/>
      <c r="F38" s="46">
        <f t="shared" si="2"/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6">
        <f t="shared" si="3"/>
        <v>0</v>
      </c>
      <c r="R38" s="47"/>
      <c r="S38" s="47"/>
      <c r="T38" s="47"/>
      <c r="U38" s="47"/>
      <c r="V38" s="47"/>
      <c r="W38" s="47"/>
      <c r="X38" s="47">
        <v>170300</v>
      </c>
      <c r="Y38" s="47">
        <f t="shared" si="4"/>
        <v>0</v>
      </c>
      <c r="Z38" s="47"/>
      <c r="AA38" s="47"/>
      <c r="AB38" s="47"/>
      <c r="AC38" s="49"/>
      <c r="AD38" s="48">
        <f t="shared" si="10"/>
        <v>0</v>
      </c>
      <c r="AE38" s="47"/>
      <c r="AF38" s="47"/>
      <c r="AG38" s="47"/>
      <c r="AH38" s="47"/>
      <c r="AI38" s="50">
        <f t="shared" si="0"/>
        <v>170300</v>
      </c>
    </row>
    <row r="39" spans="1:36" ht="30" customHeight="1">
      <c r="A39" s="41" t="s">
        <v>16</v>
      </c>
      <c r="B39" s="30" t="s">
        <v>36</v>
      </c>
      <c r="C39" s="48">
        <f t="shared" si="1"/>
        <v>385000</v>
      </c>
      <c r="D39" s="47">
        <v>255600</v>
      </c>
      <c r="E39" s="47">
        <v>94600</v>
      </c>
      <c r="F39" s="46">
        <f t="shared" si="2"/>
        <v>19700</v>
      </c>
      <c r="G39" s="47">
        <v>6900</v>
      </c>
      <c r="H39" s="47"/>
      <c r="I39" s="47"/>
      <c r="J39" s="47">
        <v>2500</v>
      </c>
      <c r="K39" s="47">
        <v>8600</v>
      </c>
      <c r="L39" s="47"/>
      <c r="M39" s="47">
        <v>500</v>
      </c>
      <c r="N39" s="47"/>
      <c r="O39" s="47">
        <v>1200</v>
      </c>
      <c r="P39" s="47">
        <v>500</v>
      </c>
      <c r="Q39" s="46">
        <f t="shared" si="3"/>
        <v>14600</v>
      </c>
      <c r="R39" s="47">
        <v>8700</v>
      </c>
      <c r="S39" s="47">
        <v>1000</v>
      </c>
      <c r="T39" s="47">
        <v>4900</v>
      </c>
      <c r="U39" s="47"/>
      <c r="V39" s="47"/>
      <c r="W39" s="47"/>
      <c r="X39" s="47"/>
      <c r="Y39" s="47">
        <f t="shared" si="4"/>
        <v>0</v>
      </c>
      <c r="Z39" s="47"/>
      <c r="AA39" s="47"/>
      <c r="AB39" s="47"/>
      <c r="AC39" s="49"/>
      <c r="AD39" s="48">
        <f t="shared" si="10"/>
        <v>0</v>
      </c>
      <c r="AE39" s="47"/>
      <c r="AF39" s="47"/>
      <c r="AG39" s="47"/>
      <c r="AH39" s="47"/>
      <c r="AI39" s="50">
        <f t="shared" si="0"/>
        <v>385000</v>
      </c>
    </row>
    <row r="40" spans="1:36" ht="30" customHeight="1">
      <c r="A40" s="41" t="s">
        <v>104</v>
      </c>
      <c r="B40" s="30" t="s">
        <v>105</v>
      </c>
      <c r="C40" s="48">
        <f t="shared" si="1"/>
        <v>60000</v>
      </c>
      <c r="D40" s="47"/>
      <c r="E40" s="47"/>
      <c r="F40" s="46">
        <f t="shared" si="2"/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6">
        <f t="shared" si="3"/>
        <v>0</v>
      </c>
      <c r="R40" s="47"/>
      <c r="S40" s="47"/>
      <c r="T40" s="47"/>
      <c r="U40" s="47"/>
      <c r="V40" s="47"/>
      <c r="W40" s="47"/>
      <c r="X40" s="47">
        <v>60000</v>
      </c>
      <c r="Y40" s="47">
        <f t="shared" si="4"/>
        <v>0</v>
      </c>
      <c r="Z40" s="47"/>
      <c r="AA40" s="47"/>
      <c r="AB40" s="47"/>
      <c r="AC40" s="49"/>
      <c r="AD40" s="48">
        <f t="shared" si="10"/>
        <v>0</v>
      </c>
      <c r="AE40" s="47"/>
      <c r="AF40" s="47"/>
      <c r="AG40" s="47"/>
      <c r="AH40" s="47"/>
      <c r="AI40" s="50">
        <f t="shared" si="0"/>
        <v>60000</v>
      </c>
    </row>
    <row r="41" spans="1:36" ht="49.5" customHeight="1">
      <c r="A41" s="37" t="s">
        <v>112</v>
      </c>
      <c r="B41" s="30" t="s">
        <v>113</v>
      </c>
      <c r="C41" s="48">
        <f t="shared" si="1"/>
        <v>25000</v>
      </c>
      <c r="D41" s="47"/>
      <c r="E41" s="47"/>
      <c r="F41" s="46">
        <f t="shared" si="2"/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6">
        <f t="shared" si="3"/>
        <v>0</v>
      </c>
      <c r="R41" s="47"/>
      <c r="S41" s="47"/>
      <c r="T41" s="47"/>
      <c r="U41" s="47"/>
      <c r="V41" s="47"/>
      <c r="W41" s="47"/>
      <c r="X41" s="47"/>
      <c r="Y41" s="47">
        <f t="shared" si="4"/>
        <v>25000</v>
      </c>
      <c r="Z41" s="47"/>
      <c r="AA41" s="47"/>
      <c r="AB41" s="47">
        <v>25000</v>
      </c>
      <c r="AC41" s="49"/>
      <c r="AD41" s="48">
        <f t="shared" si="10"/>
        <v>0</v>
      </c>
      <c r="AE41" s="47"/>
      <c r="AF41" s="47"/>
      <c r="AG41" s="47"/>
      <c r="AH41" s="47"/>
      <c r="AI41" s="50">
        <f t="shared" si="0"/>
        <v>25000</v>
      </c>
    </row>
    <row r="42" spans="1:36" ht="30" customHeight="1">
      <c r="A42" s="37"/>
      <c r="B42" s="30"/>
      <c r="C42" s="48"/>
      <c r="D42" s="47"/>
      <c r="E42" s="47"/>
      <c r="F42" s="46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6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9"/>
      <c r="AD42" s="48"/>
      <c r="AE42" s="47"/>
      <c r="AF42" s="47"/>
      <c r="AG42" s="47"/>
      <c r="AH42" s="47"/>
      <c r="AI42" s="50"/>
    </row>
    <row r="43" spans="1:36" s="24" customFormat="1" ht="45" customHeight="1">
      <c r="A43" s="38" t="s">
        <v>108</v>
      </c>
      <c r="B43" s="29" t="s">
        <v>109</v>
      </c>
      <c r="C43" s="48">
        <f t="shared" si="1"/>
        <v>4380000</v>
      </c>
      <c r="D43" s="48"/>
      <c r="E43" s="48"/>
      <c r="F43" s="46">
        <f t="shared" si="2"/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6">
        <f t="shared" si="3"/>
        <v>0</v>
      </c>
      <c r="R43" s="48"/>
      <c r="S43" s="48"/>
      <c r="T43" s="48"/>
      <c r="U43" s="48"/>
      <c r="V43" s="48"/>
      <c r="W43" s="48"/>
      <c r="X43" s="48"/>
      <c r="Y43" s="48">
        <f t="shared" si="4"/>
        <v>4380000</v>
      </c>
      <c r="Z43" s="48">
        <v>4380000</v>
      </c>
      <c r="AA43" s="48"/>
      <c r="AB43" s="48"/>
      <c r="AC43" s="51"/>
      <c r="AD43" s="48">
        <f>SUM(AE43:AH43)</f>
        <v>600000</v>
      </c>
      <c r="AE43" s="48"/>
      <c r="AF43" s="48"/>
      <c r="AG43" s="48">
        <v>100000</v>
      </c>
      <c r="AH43" s="48">
        <v>500000</v>
      </c>
      <c r="AI43" s="50">
        <f t="shared" si="0"/>
        <v>4980000</v>
      </c>
    </row>
    <row r="44" spans="1:36" ht="27.75" customHeight="1">
      <c r="A44" s="37"/>
      <c r="B44" s="30"/>
      <c r="C44" s="48">
        <f t="shared" si="1"/>
        <v>0</v>
      </c>
      <c r="D44" s="47"/>
      <c r="E44" s="47"/>
      <c r="F44" s="46">
        <f t="shared" si="2"/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6">
        <f t="shared" si="3"/>
        <v>0</v>
      </c>
      <c r="R44" s="47"/>
      <c r="S44" s="47"/>
      <c r="T44" s="47"/>
      <c r="U44" s="47"/>
      <c r="V44" s="47"/>
      <c r="W44" s="47"/>
      <c r="X44" s="47"/>
      <c r="Y44" s="47">
        <f t="shared" si="4"/>
        <v>0</v>
      </c>
      <c r="Z44" s="47"/>
      <c r="AA44" s="47"/>
      <c r="AB44" s="47"/>
      <c r="AC44" s="49"/>
      <c r="AD44" s="48">
        <f t="shared" ref="AD44:AD70" si="11">SUM(AE44:AH44)</f>
        <v>0</v>
      </c>
      <c r="AE44" s="47"/>
      <c r="AF44" s="47"/>
      <c r="AG44" s="47"/>
      <c r="AH44" s="47"/>
      <c r="AI44" s="50">
        <f t="shared" si="0"/>
        <v>0</v>
      </c>
    </row>
    <row r="45" spans="1:36" s="75" customFormat="1" ht="17.25" customHeight="1">
      <c r="A45" s="76" t="s">
        <v>20</v>
      </c>
      <c r="B45" s="77" t="s">
        <v>3</v>
      </c>
      <c r="C45" s="61">
        <f t="shared" si="1"/>
        <v>2076488</v>
      </c>
      <c r="D45" s="61">
        <f>D46+D47+D48+D49+D54+D55</f>
        <v>1036139</v>
      </c>
      <c r="E45" s="61">
        <f>E46+E47+E48+E49+E54+E55</f>
        <v>383373</v>
      </c>
      <c r="F45" s="63">
        <f t="shared" si="2"/>
        <v>286536</v>
      </c>
      <c r="G45" s="61">
        <f>G46+G47+G48+G49+G54+G55</f>
        <v>125540</v>
      </c>
      <c r="H45" s="61">
        <f t="shared" ref="H45:P45" si="12">H46+H47+H48+H49+H54+H55</f>
        <v>0</v>
      </c>
      <c r="I45" s="61">
        <f t="shared" si="12"/>
        <v>0</v>
      </c>
      <c r="J45" s="61">
        <f t="shared" si="12"/>
        <v>10090</v>
      </c>
      <c r="K45" s="61">
        <f t="shared" si="12"/>
        <v>7400</v>
      </c>
      <c r="L45" s="61">
        <f t="shared" si="12"/>
        <v>19542</v>
      </c>
      <c r="M45" s="61">
        <f t="shared" si="12"/>
        <v>17500</v>
      </c>
      <c r="N45" s="61">
        <f t="shared" si="12"/>
        <v>57914</v>
      </c>
      <c r="O45" s="61">
        <f t="shared" si="12"/>
        <v>48550</v>
      </c>
      <c r="P45" s="61">
        <f t="shared" si="12"/>
        <v>700</v>
      </c>
      <c r="Q45" s="63">
        <f t="shared" si="3"/>
        <v>83340</v>
      </c>
      <c r="R45" s="61">
        <f>R46+R47+R48+R49+R54+R55</f>
        <v>40000</v>
      </c>
      <c r="S45" s="61">
        <f t="shared" ref="S45:X45" si="13">S46+S47+S48+S49+S54+S55</f>
        <v>7700</v>
      </c>
      <c r="T45" s="61">
        <f t="shared" si="13"/>
        <v>26400</v>
      </c>
      <c r="U45" s="61">
        <f t="shared" si="13"/>
        <v>9000</v>
      </c>
      <c r="V45" s="61">
        <f t="shared" si="13"/>
        <v>240</v>
      </c>
      <c r="W45" s="61">
        <f t="shared" si="13"/>
        <v>0</v>
      </c>
      <c r="X45" s="61">
        <f t="shared" si="13"/>
        <v>286400</v>
      </c>
      <c r="Y45" s="61">
        <f t="shared" si="4"/>
        <v>0</v>
      </c>
      <c r="Z45" s="61">
        <f>SUM(Z46:Z55)</f>
        <v>0</v>
      </c>
      <c r="AA45" s="61">
        <f>SUM(AA46:AA55)</f>
        <v>0</v>
      </c>
      <c r="AB45" s="61">
        <f>SUM(AB46:AB55)</f>
        <v>0</v>
      </c>
      <c r="AC45" s="61">
        <f>SUM(AC46:AC55)</f>
        <v>0</v>
      </c>
      <c r="AD45" s="48">
        <f t="shared" si="11"/>
        <v>602310</v>
      </c>
      <c r="AE45" s="61">
        <f>AE46+AE47+AE48+AE49+AE54+AE55</f>
        <v>61550</v>
      </c>
      <c r="AF45" s="61">
        <f>AF46+AF47+AF48+AF49+AF54+AF55</f>
        <v>0</v>
      </c>
      <c r="AG45" s="61">
        <f>AG46+AG47+AG48+AG49+AG54+AG55</f>
        <v>540760</v>
      </c>
      <c r="AH45" s="61"/>
      <c r="AI45" s="50">
        <f t="shared" si="0"/>
        <v>2678798</v>
      </c>
    </row>
    <row r="46" spans="1:36" ht="24.75" customHeight="1">
      <c r="A46" s="41" t="s">
        <v>45</v>
      </c>
      <c r="B46" s="42"/>
      <c r="C46" s="48">
        <f t="shared" si="1"/>
        <v>286400</v>
      </c>
      <c r="D46" s="47"/>
      <c r="E46" s="47"/>
      <c r="F46" s="46">
        <f t="shared" si="2"/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6">
        <f t="shared" si="3"/>
        <v>0</v>
      </c>
      <c r="R46" s="47"/>
      <c r="S46" s="47"/>
      <c r="T46" s="47"/>
      <c r="U46" s="47"/>
      <c r="V46" s="47"/>
      <c r="W46" s="47"/>
      <c r="X46" s="47">
        <v>286400</v>
      </c>
      <c r="Y46" s="47">
        <f t="shared" si="4"/>
        <v>0</v>
      </c>
      <c r="Z46" s="47"/>
      <c r="AA46" s="47"/>
      <c r="AB46" s="47"/>
      <c r="AC46" s="49"/>
      <c r="AD46" s="48">
        <f t="shared" si="11"/>
        <v>0</v>
      </c>
      <c r="AE46" s="47"/>
      <c r="AF46" s="47"/>
      <c r="AG46" s="47"/>
      <c r="AH46" s="47"/>
      <c r="AI46" s="50">
        <f t="shared" si="0"/>
        <v>286400</v>
      </c>
      <c r="AJ46" s="31"/>
    </row>
    <row r="47" spans="1:36" ht="45" customHeight="1">
      <c r="A47" s="41" t="s">
        <v>21</v>
      </c>
      <c r="B47" s="42" t="s">
        <v>46</v>
      </c>
      <c r="C47" s="48">
        <f t="shared" si="1"/>
        <v>451767</v>
      </c>
      <c r="D47" s="47">
        <v>195859</v>
      </c>
      <c r="E47" s="47">
        <v>72468</v>
      </c>
      <c r="F47" s="46">
        <f t="shared" si="2"/>
        <v>152640</v>
      </c>
      <c r="G47" s="47">
        <v>110900</v>
      </c>
      <c r="H47" s="47"/>
      <c r="I47" s="47"/>
      <c r="J47" s="47">
        <v>540</v>
      </c>
      <c r="K47" s="47"/>
      <c r="L47" s="47">
        <v>11900</v>
      </c>
      <c r="M47" s="47">
        <v>8500</v>
      </c>
      <c r="N47" s="47"/>
      <c r="O47" s="47">
        <v>20800</v>
      </c>
      <c r="P47" s="47"/>
      <c r="Q47" s="46">
        <f t="shared" si="3"/>
        <v>30800</v>
      </c>
      <c r="R47" s="47">
        <v>20800</v>
      </c>
      <c r="S47" s="47">
        <v>1500</v>
      </c>
      <c r="T47" s="47">
        <v>8500</v>
      </c>
      <c r="U47" s="47"/>
      <c r="V47" s="47"/>
      <c r="W47" s="47"/>
      <c r="X47" s="47"/>
      <c r="Y47" s="47">
        <f t="shared" si="4"/>
        <v>0</v>
      </c>
      <c r="Z47" s="47"/>
      <c r="AA47" s="47"/>
      <c r="AB47" s="47"/>
      <c r="AC47" s="49"/>
      <c r="AD47" s="48">
        <f t="shared" si="11"/>
        <v>125900</v>
      </c>
      <c r="AE47" s="47">
        <v>45900</v>
      </c>
      <c r="AF47" s="47"/>
      <c r="AG47" s="47">
        <v>80000</v>
      </c>
      <c r="AH47" s="47"/>
      <c r="AI47" s="50">
        <f t="shared" si="0"/>
        <v>577667</v>
      </c>
    </row>
    <row r="48" spans="1:36" ht="20.25" customHeight="1">
      <c r="A48" s="41" t="s">
        <v>22</v>
      </c>
      <c r="B48" s="42" t="s">
        <v>26</v>
      </c>
      <c r="C48" s="48">
        <f t="shared" si="1"/>
        <v>146229</v>
      </c>
      <c r="D48" s="47">
        <v>49421</v>
      </c>
      <c r="E48" s="47">
        <v>18286</v>
      </c>
      <c r="F48" s="46">
        <f t="shared" si="2"/>
        <v>64422</v>
      </c>
      <c r="G48" s="47"/>
      <c r="H48" s="47"/>
      <c r="I48" s="47"/>
      <c r="J48" s="47"/>
      <c r="K48" s="47"/>
      <c r="L48" s="47">
        <v>7642</v>
      </c>
      <c r="M48" s="47">
        <v>2000</v>
      </c>
      <c r="N48" s="47">
        <v>54780</v>
      </c>
      <c r="O48" s="47"/>
      <c r="P48" s="47"/>
      <c r="Q48" s="46">
        <f t="shared" si="3"/>
        <v>14100</v>
      </c>
      <c r="R48" s="47">
        <v>6800</v>
      </c>
      <c r="S48" s="47">
        <v>1500</v>
      </c>
      <c r="T48" s="47">
        <v>5800</v>
      </c>
      <c r="U48" s="47"/>
      <c r="V48" s="47"/>
      <c r="W48" s="47"/>
      <c r="X48" s="47"/>
      <c r="Y48" s="47">
        <f t="shared" si="4"/>
        <v>0</v>
      </c>
      <c r="Z48" s="47"/>
      <c r="AA48" s="47"/>
      <c r="AB48" s="47"/>
      <c r="AC48" s="49"/>
      <c r="AD48" s="48">
        <f t="shared" si="11"/>
        <v>0</v>
      </c>
      <c r="AE48" s="47"/>
      <c r="AF48" s="47"/>
      <c r="AG48" s="47"/>
      <c r="AH48" s="47"/>
      <c r="AI48" s="50">
        <f t="shared" si="0"/>
        <v>146229</v>
      </c>
    </row>
    <row r="49" spans="1:35" s="24" customFormat="1" ht="24" customHeight="1">
      <c r="A49" s="275" t="s">
        <v>23</v>
      </c>
      <c r="B49" s="74" t="s">
        <v>63</v>
      </c>
      <c r="C49" s="48">
        <f t="shared" si="1"/>
        <v>318154</v>
      </c>
      <c r="D49" s="48">
        <f>D50+D51+D52+D53</f>
        <v>164481</v>
      </c>
      <c r="E49" s="48">
        <f>E50+E51+E52+E53</f>
        <v>60859</v>
      </c>
      <c r="F49" s="46">
        <f t="shared" si="2"/>
        <v>57974</v>
      </c>
      <c r="G49" s="48">
        <f>G50+G51+G52+G53</f>
        <v>10640</v>
      </c>
      <c r="H49" s="48">
        <f t="shared" ref="H49:P49" si="14">H50+H51+H52+H53</f>
        <v>0</v>
      </c>
      <c r="I49" s="48">
        <f t="shared" si="14"/>
        <v>0</v>
      </c>
      <c r="J49" s="48">
        <f t="shared" si="14"/>
        <v>9550</v>
      </c>
      <c r="K49" s="48">
        <f t="shared" si="14"/>
        <v>7400</v>
      </c>
      <c r="L49" s="48">
        <f t="shared" si="14"/>
        <v>0</v>
      </c>
      <c r="M49" s="48">
        <f t="shared" si="14"/>
        <v>4000</v>
      </c>
      <c r="N49" s="48">
        <f t="shared" si="14"/>
        <v>1834</v>
      </c>
      <c r="O49" s="48">
        <f t="shared" si="14"/>
        <v>24550</v>
      </c>
      <c r="P49" s="48">
        <f t="shared" si="14"/>
        <v>500</v>
      </c>
      <c r="Q49" s="46">
        <f t="shared" si="3"/>
        <v>34340</v>
      </c>
      <c r="R49" s="48">
        <f>R50+R51+R52+R53</f>
        <v>10000</v>
      </c>
      <c r="S49" s="48">
        <f t="shared" ref="S49:X49" si="15">S50+S51+S52+S53</f>
        <v>4100</v>
      </c>
      <c r="T49" s="48">
        <f t="shared" si="15"/>
        <v>11000</v>
      </c>
      <c r="U49" s="48">
        <f t="shared" si="15"/>
        <v>9000</v>
      </c>
      <c r="V49" s="48">
        <f t="shared" si="15"/>
        <v>240</v>
      </c>
      <c r="W49" s="48">
        <f t="shared" si="15"/>
        <v>0</v>
      </c>
      <c r="X49" s="48">
        <f t="shared" si="15"/>
        <v>0</v>
      </c>
      <c r="Y49" s="48">
        <f t="shared" si="4"/>
        <v>0</v>
      </c>
      <c r="Z49" s="48">
        <f>Z50+Z51+Z52+Z53</f>
        <v>0</v>
      </c>
      <c r="AA49" s="48">
        <f>AA50+AA51+AA52+AA53</f>
        <v>0</v>
      </c>
      <c r="AB49" s="48">
        <f>AB50+AB51+AB52+AB53</f>
        <v>0</v>
      </c>
      <c r="AC49" s="51"/>
      <c r="AD49" s="48">
        <f t="shared" si="11"/>
        <v>476410</v>
      </c>
      <c r="AE49" s="48">
        <f>AE50+AE51+AE52+AE53</f>
        <v>15650</v>
      </c>
      <c r="AF49" s="48">
        <f>AF50+AF51+AF52+AF53</f>
        <v>0</v>
      </c>
      <c r="AG49" s="48">
        <f>AG50+AG51+AG52+AG53</f>
        <v>460760</v>
      </c>
      <c r="AH49" s="48"/>
      <c r="AI49" s="50">
        <f t="shared" si="0"/>
        <v>794564</v>
      </c>
    </row>
    <row r="50" spans="1:35" ht="17.25" customHeight="1">
      <c r="A50" s="276"/>
      <c r="B50" s="42" t="s">
        <v>64</v>
      </c>
      <c r="C50" s="48">
        <f t="shared" si="1"/>
        <v>155532</v>
      </c>
      <c r="D50" s="47">
        <v>86225</v>
      </c>
      <c r="E50" s="47">
        <v>31903</v>
      </c>
      <c r="F50" s="46">
        <f t="shared" si="2"/>
        <v>36904</v>
      </c>
      <c r="G50" s="47">
        <v>4820</v>
      </c>
      <c r="H50" s="47"/>
      <c r="I50" s="47"/>
      <c r="J50" s="47">
        <v>6050</v>
      </c>
      <c r="K50" s="47">
        <v>7400</v>
      </c>
      <c r="L50" s="47"/>
      <c r="M50" s="47">
        <v>3000</v>
      </c>
      <c r="N50" s="47">
        <v>1834</v>
      </c>
      <c r="O50" s="47">
        <v>13800</v>
      </c>
      <c r="P50" s="47">
        <v>500</v>
      </c>
      <c r="Q50" s="46"/>
      <c r="R50" s="47">
        <v>10000</v>
      </c>
      <c r="S50" s="47">
        <v>2300</v>
      </c>
      <c r="T50" s="47">
        <v>6000</v>
      </c>
      <c r="U50" s="47"/>
      <c r="V50" s="47">
        <v>240</v>
      </c>
      <c r="W50" s="47"/>
      <c r="X50" s="47"/>
      <c r="Y50" s="47"/>
      <c r="Z50" s="47"/>
      <c r="AA50" s="47"/>
      <c r="AB50" s="47"/>
      <c r="AC50" s="49"/>
      <c r="AD50" s="48">
        <f t="shared" si="11"/>
        <v>125000</v>
      </c>
      <c r="AE50" s="47"/>
      <c r="AF50" s="47"/>
      <c r="AG50" s="47">
        <v>125000</v>
      </c>
      <c r="AH50" s="47"/>
      <c r="AI50" s="50">
        <f t="shared" si="0"/>
        <v>280532</v>
      </c>
    </row>
    <row r="51" spans="1:35" ht="24" customHeight="1">
      <c r="A51" s="276"/>
      <c r="B51" s="42" t="s">
        <v>65</v>
      </c>
      <c r="C51" s="48">
        <f t="shared" si="1"/>
        <v>51203</v>
      </c>
      <c r="D51" s="47">
        <v>34345</v>
      </c>
      <c r="E51" s="47">
        <v>12708</v>
      </c>
      <c r="F51" s="46">
        <f t="shared" si="2"/>
        <v>4150</v>
      </c>
      <c r="G51" s="47">
        <v>1150</v>
      </c>
      <c r="H51" s="47"/>
      <c r="I51" s="47"/>
      <c r="J51" s="47">
        <v>2000</v>
      </c>
      <c r="K51" s="47"/>
      <c r="L51" s="47"/>
      <c r="M51" s="47">
        <v>500</v>
      </c>
      <c r="N51" s="47"/>
      <c r="O51" s="47">
        <v>500</v>
      </c>
      <c r="P51" s="47"/>
      <c r="Q51" s="46"/>
      <c r="R51" s="47"/>
      <c r="S51" s="47">
        <v>600</v>
      </c>
      <c r="T51" s="47">
        <v>2000</v>
      </c>
      <c r="U51" s="47">
        <v>3500</v>
      </c>
      <c r="V51" s="47"/>
      <c r="W51" s="47"/>
      <c r="X51" s="47"/>
      <c r="Y51" s="47"/>
      <c r="Z51" s="47"/>
      <c r="AA51" s="47"/>
      <c r="AB51" s="47"/>
      <c r="AC51" s="49"/>
      <c r="AD51" s="48">
        <f t="shared" si="11"/>
        <v>43910</v>
      </c>
      <c r="AE51" s="47">
        <v>7650</v>
      </c>
      <c r="AF51" s="47"/>
      <c r="AG51" s="47">
        <v>36260</v>
      </c>
      <c r="AH51" s="47"/>
      <c r="AI51" s="50">
        <f t="shared" si="0"/>
        <v>95113</v>
      </c>
    </row>
    <row r="52" spans="1:35" ht="18.75" customHeight="1">
      <c r="A52" s="276"/>
      <c r="B52" s="42" t="s">
        <v>66</v>
      </c>
      <c r="C52" s="48">
        <f t="shared" si="1"/>
        <v>50952</v>
      </c>
      <c r="D52" s="47">
        <v>29235</v>
      </c>
      <c r="E52" s="47">
        <v>10817</v>
      </c>
      <c r="F52" s="46">
        <f t="shared" si="2"/>
        <v>10900</v>
      </c>
      <c r="G52" s="47"/>
      <c r="H52" s="47"/>
      <c r="I52" s="47"/>
      <c r="J52" s="47">
        <v>1500</v>
      </c>
      <c r="K52" s="47"/>
      <c r="L52" s="47"/>
      <c r="M52" s="47"/>
      <c r="N52" s="47"/>
      <c r="O52" s="47">
        <v>9400</v>
      </c>
      <c r="P52" s="47"/>
      <c r="Q52" s="46"/>
      <c r="R52" s="47"/>
      <c r="S52" s="47">
        <v>600</v>
      </c>
      <c r="T52" s="47">
        <v>2000</v>
      </c>
      <c r="U52" s="47">
        <v>3500</v>
      </c>
      <c r="V52" s="47"/>
      <c r="W52" s="47"/>
      <c r="X52" s="47"/>
      <c r="Y52" s="47"/>
      <c r="Z52" s="47"/>
      <c r="AA52" s="47"/>
      <c r="AB52" s="47"/>
      <c r="AC52" s="49"/>
      <c r="AD52" s="48">
        <f t="shared" si="11"/>
        <v>0</v>
      </c>
      <c r="AE52" s="47"/>
      <c r="AF52" s="47"/>
      <c r="AG52" s="47"/>
      <c r="AH52" s="47"/>
      <c r="AI52" s="50">
        <f t="shared" si="0"/>
        <v>50952</v>
      </c>
    </row>
    <row r="53" spans="1:35" ht="20.25" customHeight="1">
      <c r="A53" s="277"/>
      <c r="B53" s="42" t="s">
        <v>67</v>
      </c>
      <c r="C53" s="48">
        <f t="shared" si="1"/>
        <v>26127</v>
      </c>
      <c r="D53" s="47">
        <v>14676</v>
      </c>
      <c r="E53" s="47">
        <v>5431</v>
      </c>
      <c r="F53" s="46">
        <f t="shared" si="2"/>
        <v>6020</v>
      </c>
      <c r="G53" s="47">
        <v>4670</v>
      </c>
      <c r="H53" s="47"/>
      <c r="I53" s="47"/>
      <c r="J53" s="47"/>
      <c r="K53" s="47"/>
      <c r="L53" s="47"/>
      <c r="M53" s="47">
        <v>500</v>
      </c>
      <c r="N53" s="47"/>
      <c r="O53" s="47">
        <v>850</v>
      </c>
      <c r="P53" s="47"/>
      <c r="Q53" s="46"/>
      <c r="R53" s="47"/>
      <c r="S53" s="47">
        <v>600</v>
      </c>
      <c r="T53" s="47">
        <v>1000</v>
      </c>
      <c r="U53" s="47">
        <v>2000</v>
      </c>
      <c r="V53" s="47"/>
      <c r="W53" s="47"/>
      <c r="X53" s="47"/>
      <c r="Y53" s="47"/>
      <c r="Z53" s="47"/>
      <c r="AA53" s="47"/>
      <c r="AB53" s="47"/>
      <c r="AC53" s="49"/>
      <c r="AD53" s="48">
        <f t="shared" si="11"/>
        <v>307500</v>
      </c>
      <c r="AE53" s="47">
        <v>8000</v>
      </c>
      <c r="AF53" s="47"/>
      <c r="AG53" s="47">
        <v>299500</v>
      </c>
      <c r="AH53" s="47"/>
      <c r="AI53" s="50">
        <f t="shared" si="0"/>
        <v>333627</v>
      </c>
    </row>
    <row r="54" spans="1:35" ht="23.25" customHeight="1">
      <c r="A54" s="41" t="s">
        <v>24</v>
      </c>
      <c r="B54" s="42" t="s">
        <v>47</v>
      </c>
      <c r="C54" s="48">
        <f t="shared" si="1"/>
        <v>782301</v>
      </c>
      <c r="D54" s="47">
        <v>569052</v>
      </c>
      <c r="E54" s="47">
        <v>210549</v>
      </c>
      <c r="F54" s="46">
        <f t="shared" si="2"/>
        <v>2700</v>
      </c>
      <c r="G54" s="47"/>
      <c r="H54" s="47"/>
      <c r="I54" s="47"/>
      <c r="J54" s="47"/>
      <c r="K54" s="47"/>
      <c r="L54" s="47"/>
      <c r="M54" s="47"/>
      <c r="N54" s="47"/>
      <c r="O54" s="47">
        <v>2700</v>
      </c>
      <c r="P54" s="47"/>
      <c r="Q54" s="46">
        <f t="shared" si="3"/>
        <v>0</v>
      </c>
      <c r="R54" s="47"/>
      <c r="S54" s="47"/>
      <c r="T54" s="47"/>
      <c r="U54" s="47"/>
      <c r="V54" s="47"/>
      <c r="W54" s="47"/>
      <c r="X54" s="47"/>
      <c r="Y54" s="47">
        <f t="shared" si="4"/>
        <v>0</v>
      </c>
      <c r="Z54" s="47"/>
      <c r="AA54" s="47"/>
      <c r="AB54" s="47"/>
      <c r="AC54" s="49"/>
      <c r="AD54" s="48">
        <f t="shared" si="11"/>
        <v>0</v>
      </c>
      <c r="AE54" s="47"/>
      <c r="AF54" s="47"/>
      <c r="AG54" s="47"/>
      <c r="AH54" s="47"/>
      <c r="AI54" s="50">
        <f t="shared" si="0"/>
        <v>782301</v>
      </c>
    </row>
    <row r="55" spans="1:35" ht="21.75" customHeight="1">
      <c r="A55" s="41" t="s">
        <v>25</v>
      </c>
      <c r="B55" s="42" t="s">
        <v>48</v>
      </c>
      <c r="C55" s="48">
        <f t="shared" si="1"/>
        <v>91637</v>
      </c>
      <c r="D55" s="47">
        <v>57326</v>
      </c>
      <c r="E55" s="47">
        <v>21211</v>
      </c>
      <c r="F55" s="46">
        <f t="shared" si="2"/>
        <v>8800</v>
      </c>
      <c r="G55" s="47">
        <v>4000</v>
      </c>
      <c r="H55" s="47"/>
      <c r="I55" s="47"/>
      <c r="J55" s="47"/>
      <c r="K55" s="47"/>
      <c r="L55" s="47"/>
      <c r="M55" s="47">
        <v>3000</v>
      </c>
      <c r="N55" s="47">
        <v>1300</v>
      </c>
      <c r="O55" s="47">
        <v>500</v>
      </c>
      <c r="P55" s="47">
        <v>200</v>
      </c>
      <c r="Q55" s="46">
        <f t="shared" si="3"/>
        <v>4100</v>
      </c>
      <c r="R55" s="47">
        <v>2400</v>
      </c>
      <c r="S55" s="47">
        <v>600</v>
      </c>
      <c r="T55" s="47">
        <v>1100</v>
      </c>
      <c r="U55" s="47"/>
      <c r="V55" s="47"/>
      <c r="W55" s="47"/>
      <c r="X55" s="47"/>
      <c r="Y55" s="47">
        <f t="shared" si="4"/>
        <v>0</v>
      </c>
      <c r="Z55" s="47"/>
      <c r="AA55" s="47"/>
      <c r="AB55" s="47"/>
      <c r="AC55" s="49"/>
      <c r="AD55" s="48">
        <f t="shared" si="11"/>
        <v>0</v>
      </c>
      <c r="AE55" s="47"/>
      <c r="AF55" s="47"/>
      <c r="AG55" s="47"/>
      <c r="AH55" s="47"/>
      <c r="AI55" s="50">
        <f t="shared" si="0"/>
        <v>91637</v>
      </c>
    </row>
    <row r="56" spans="1:35" ht="24.75" customHeight="1">
      <c r="A56" s="41"/>
      <c r="B56" s="42"/>
      <c r="C56" s="48"/>
      <c r="D56" s="47"/>
      <c r="E56" s="47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6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9"/>
      <c r="AD56" s="48"/>
      <c r="AE56" s="47"/>
      <c r="AF56" s="47"/>
      <c r="AG56" s="47"/>
      <c r="AH56" s="47"/>
      <c r="AI56" s="50"/>
    </row>
    <row r="57" spans="1:35" s="24" customFormat="1" ht="24.75" customHeight="1">
      <c r="A57" s="38" t="s">
        <v>54</v>
      </c>
      <c r="B57" s="29"/>
      <c r="C57" s="48">
        <f t="shared" si="1"/>
        <v>0</v>
      </c>
      <c r="D57" s="48"/>
      <c r="E57" s="48"/>
      <c r="F57" s="46">
        <f t="shared" si="2"/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6">
        <f t="shared" si="3"/>
        <v>0</v>
      </c>
      <c r="R57" s="48"/>
      <c r="S57" s="48"/>
      <c r="T57" s="48"/>
      <c r="U57" s="48"/>
      <c r="V57" s="48"/>
      <c r="W57" s="48"/>
      <c r="X57" s="48"/>
      <c r="Y57" s="48">
        <f t="shared" si="4"/>
        <v>0</v>
      </c>
      <c r="Z57" s="48"/>
      <c r="AA57" s="48"/>
      <c r="AB57" s="48"/>
      <c r="AC57" s="51"/>
      <c r="AD57" s="48">
        <f t="shared" si="11"/>
        <v>0</v>
      </c>
      <c r="AE57" s="48"/>
      <c r="AF57" s="48"/>
      <c r="AG57" s="48"/>
      <c r="AH57" s="48"/>
      <c r="AI57" s="50">
        <f t="shared" si="0"/>
        <v>0</v>
      </c>
    </row>
    <row r="58" spans="1:35" ht="21.75" customHeight="1">
      <c r="A58" s="41" t="s">
        <v>53</v>
      </c>
      <c r="B58" s="30" t="s">
        <v>55</v>
      </c>
      <c r="C58" s="48">
        <f t="shared" si="1"/>
        <v>190000</v>
      </c>
      <c r="D58" s="47"/>
      <c r="E58" s="47"/>
      <c r="F58" s="46">
        <f t="shared" si="2"/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6">
        <f t="shared" si="3"/>
        <v>0</v>
      </c>
      <c r="R58" s="47"/>
      <c r="S58" s="47"/>
      <c r="T58" s="47"/>
      <c r="U58" s="47"/>
      <c r="V58" s="47"/>
      <c r="W58" s="47"/>
      <c r="X58" s="47"/>
      <c r="Y58" s="47">
        <f t="shared" si="4"/>
        <v>190000</v>
      </c>
      <c r="Z58" s="47">
        <v>190000</v>
      </c>
      <c r="AA58" s="47"/>
      <c r="AB58" s="47"/>
      <c r="AC58" s="49"/>
      <c r="AD58" s="48">
        <f t="shared" si="11"/>
        <v>0</v>
      </c>
      <c r="AE58" s="47"/>
      <c r="AF58" s="47"/>
      <c r="AG58" s="47"/>
      <c r="AH58" s="47"/>
      <c r="AI58" s="50">
        <f t="shared" si="0"/>
        <v>190000</v>
      </c>
    </row>
    <row r="59" spans="1:35" ht="27.75" customHeight="1">
      <c r="A59" s="41" t="s">
        <v>27</v>
      </c>
      <c r="B59" s="30" t="s">
        <v>39</v>
      </c>
      <c r="C59" s="48">
        <f t="shared" si="1"/>
        <v>137962</v>
      </c>
      <c r="D59" s="47">
        <v>88826</v>
      </c>
      <c r="E59" s="47">
        <v>32866</v>
      </c>
      <c r="F59" s="46">
        <f t="shared" si="2"/>
        <v>12170</v>
      </c>
      <c r="G59" s="47">
        <v>7000</v>
      </c>
      <c r="H59" s="47"/>
      <c r="I59" s="47"/>
      <c r="J59" s="47"/>
      <c r="K59" s="47">
        <v>250</v>
      </c>
      <c r="L59" s="47">
        <v>1600</v>
      </c>
      <c r="M59" s="47">
        <v>600</v>
      </c>
      <c r="N59" s="47">
        <v>2500</v>
      </c>
      <c r="O59" s="47">
        <v>220</v>
      </c>
      <c r="P59" s="47"/>
      <c r="Q59" s="46">
        <f t="shared" si="3"/>
        <v>4100</v>
      </c>
      <c r="R59" s="47">
        <v>1300</v>
      </c>
      <c r="S59" s="47">
        <v>200</v>
      </c>
      <c r="T59" s="47">
        <v>2600</v>
      </c>
      <c r="U59" s="47"/>
      <c r="V59" s="47"/>
      <c r="W59" s="47"/>
      <c r="X59" s="47"/>
      <c r="Y59" s="47">
        <f t="shared" si="4"/>
        <v>0</v>
      </c>
      <c r="Z59" s="47"/>
      <c r="AA59" s="47"/>
      <c r="AB59" s="47"/>
      <c r="AC59" s="49"/>
      <c r="AD59" s="48">
        <f t="shared" si="11"/>
        <v>9000</v>
      </c>
      <c r="AE59" s="47">
        <v>9000</v>
      </c>
      <c r="AF59" s="47"/>
      <c r="AG59" s="47"/>
      <c r="AH59" s="47"/>
      <c r="AI59" s="50">
        <f t="shared" si="0"/>
        <v>146962</v>
      </c>
    </row>
    <row r="60" spans="1:35" ht="42.75" customHeight="1">
      <c r="A60" s="41"/>
      <c r="B60" s="30"/>
      <c r="C60" s="48"/>
      <c r="D60" s="52"/>
      <c r="E60" s="52"/>
      <c r="F60" s="46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46"/>
      <c r="R60" s="52"/>
      <c r="S60" s="52"/>
      <c r="T60" s="52"/>
      <c r="U60" s="52"/>
      <c r="V60" s="52"/>
      <c r="W60" s="52"/>
      <c r="X60" s="52"/>
      <c r="Y60" s="47"/>
      <c r="Z60" s="52"/>
      <c r="AA60" s="52"/>
      <c r="AB60" s="52"/>
      <c r="AC60" s="53"/>
      <c r="AD60" s="48"/>
      <c r="AE60" s="52"/>
      <c r="AF60" s="52"/>
      <c r="AG60" s="52"/>
      <c r="AH60" s="52"/>
      <c r="AI60" s="50"/>
    </row>
    <row r="61" spans="1:35" s="24" customFormat="1" ht="24" customHeight="1">
      <c r="A61" s="96" t="s">
        <v>115</v>
      </c>
      <c r="B61" s="29"/>
      <c r="C61" s="48"/>
      <c r="D61" s="55"/>
      <c r="E61" s="55"/>
      <c r="F61" s="46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46"/>
      <c r="R61" s="55"/>
      <c r="S61" s="55"/>
      <c r="T61" s="55"/>
      <c r="U61" s="55"/>
      <c r="V61" s="55"/>
      <c r="W61" s="55"/>
      <c r="X61" s="55"/>
      <c r="Y61" s="48"/>
      <c r="Z61" s="55"/>
      <c r="AA61" s="55"/>
      <c r="AB61" s="55"/>
      <c r="AC61" s="103"/>
      <c r="AD61" s="48">
        <f t="shared" si="11"/>
        <v>0</v>
      </c>
      <c r="AE61" s="55"/>
      <c r="AF61" s="55"/>
      <c r="AG61" s="55"/>
      <c r="AH61" s="55"/>
      <c r="AI61" s="50">
        <f t="shared" si="0"/>
        <v>0</v>
      </c>
    </row>
    <row r="62" spans="1:35" ht="30" customHeight="1">
      <c r="A62" s="41" t="s">
        <v>56</v>
      </c>
      <c r="B62" s="30" t="s">
        <v>57</v>
      </c>
      <c r="C62" s="48">
        <f t="shared" si="1"/>
        <v>208000</v>
      </c>
      <c r="D62" s="52"/>
      <c r="E62" s="52"/>
      <c r="F62" s="46">
        <f t="shared" si="2"/>
        <v>0</v>
      </c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46">
        <f t="shared" si="3"/>
        <v>0</v>
      </c>
      <c r="R62" s="52"/>
      <c r="S62" s="52"/>
      <c r="T62" s="52"/>
      <c r="U62" s="52"/>
      <c r="V62" s="52"/>
      <c r="W62" s="52"/>
      <c r="X62" s="52">
        <v>208000</v>
      </c>
      <c r="Y62" s="47">
        <f t="shared" si="4"/>
        <v>0</v>
      </c>
      <c r="Z62" s="52"/>
      <c r="AA62" s="52"/>
      <c r="AB62" s="52"/>
      <c r="AC62" s="53"/>
      <c r="AD62" s="48">
        <f t="shared" si="11"/>
        <v>32000</v>
      </c>
      <c r="AE62" s="52"/>
      <c r="AF62" s="52"/>
      <c r="AG62" s="52">
        <v>32000</v>
      </c>
      <c r="AH62" s="52"/>
      <c r="AI62" s="50">
        <f t="shared" si="0"/>
        <v>240000</v>
      </c>
    </row>
    <row r="63" spans="1:35" s="95" customFormat="1" ht="33" customHeight="1">
      <c r="A63" s="41" t="s">
        <v>17</v>
      </c>
      <c r="B63" s="30" t="s">
        <v>98</v>
      </c>
      <c r="C63" s="48">
        <f>D63+E63+F63+P63+Q63+X63+Y63</f>
        <v>590248</v>
      </c>
      <c r="D63" s="47">
        <v>344338</v>
      </c>
      <c r="E63" s="47">
        <v>123710</v>
      </c>
      <c r="F63" s="46">
        <f>SUM(G63:O63)</f>
        <v>35700</v>
      </c>
      <c r="G63" s="47">
        <v>13800</v>
      </c>
      <c r="H63" s="47">
        <v>2000</v>
      </c>
      <c r="I63" s="47"/>
      <c r="J63" s="47">
        <v>4000</v>
      </c>
      <c r="K63" s="47"/>
      <c r="L63" s="47">
        <v>9000</v>
      </c>
      <c r="M63" s="47">
        <v>1500</v>
      </c>
      <c r="N63" s="47">
        <v>3500</v>
      </c>
      <c r="O63" s="47">
        <v>1900</v>
      </c>
      <c r="P63" s="47">
        <v>12000</v>
      </c>
      <c r="Q63" s="46">
        <f>SUM(R63:W63)</f>
        <v>34500</v>
      </c>
      <c r="R63" s="47">
        <v>20000</v>
      </c>
      <c r="S63" s="47">
        <v>7000</v>
      </c>
      <c r="T63" s="47">
        <v>7500</v>
      </c>
      <c r="U63" s="47"/>
      <c r="V63" s="47"/>
      <c r="W63" s="47"/>
      <c r="X63" s="47">
        <v>40000</v>
      </c>
      <c r="Y63" s="47"/>
      <c r="Z63" s="47"/>
      <c r="AA63" s="47"/>
      <c r="AB63" s="47"/>
      <c r="AC63" s="49"/>
      <c r="AD63" s="48">
        <f>SUM(AE63:AH63)</f>
        <v>5000</v>
      </c>
      <c r="AE63" s="47">
        <v>5000</v>
      </c>
      <c r="AF63" s="47"/>
      <c r="AG63" s="47"/>
      <c r="AH63" s="47"/>
      <c r="AI63" s="50">
        <f>C63+AD63+AC63</f>
        <v>595248</v>
      </c>
    </row>
    <row r="64" spans="1:35" s="95" customFormat="1" ht="29.25" customHeight="1">
      <c r="A64" s="41"/>
      <c r="B64" s="30"/>
      <c r="C64" s="48"/>
      <c r="D64" s="47"/>
      <c r="E64" s="47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6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9"/>
      <c r="AD64" s="48"/>
      <c r="AE64" s="47"/>
      <c r="AF64" s="47"/>
      <c r="AG64" s="47"/>
      <c r="AH64" s="47"/>
      <c r="AI64" s="50"/>
    </row>
    <row r="65" spans="1:38" ht="41.25" customHeight="1">
      <c r="A65" s="93" t="s">
        <v>101</v>
      </c>
      <c r="B65" s="94" t="s">
        <v>102</v>
      </c>
      <c r="C65" s="48">
        <f>D65+E65+F65+P65+Q65+X65+Y65</f>
        <v>0</v>
      </c>
      <c r="D65" s="52"/>
      <c r="E65" s="52"/>
      <c r="F65" s="54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4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3">
        <v>300000</v>
      </c>
      <c r="AD65" s="48">
        <f>SUM(AE65:AH65)</f>
        <v>0</v>
      </c>
      <c r="AE65" s="52"/>
      <c r="AF65" s="52"/>
      <c r="AG65" s="52"/>
      <c r="AH65" s="52"/>
      <c r="AI65" s="50">
        <f>C65+AD65+AC65</f>
        <v>300000</v>
      </c>
    </row>
    <row r="66" spans="1:38" s="95" customFormat="1" ht="31.5" customHeight="1">
      <c r="A66" s="41" t="s">
        <v>59</v>
      </c>
      <c r="B66" s="30" t="s">
        <v>60</v>
      </c>
      <c r="C66" s="48">
        <f t="shared" si="1"/>
        <v>50000</v>
      </c>
      <c r="D66" s="47"/>
      <c r="E66" s="47"/>
      <c r="F66" s="46">
        <f t="shared" si="2"/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6">
        <f t="shared" si="3"/>
        <v>0</v>
      </c>
      <c r="R66" s="47"/>
      <c r="S66" s="47"/>
      <c r="T66" s="47"/>
      <c r="U66" s="47"/>
      <c r="V66" s="47"/>
      <c r="W66" s="47"/>
      <c r="X66" s="47"/>
      <c r="Y66" s="47">
        <f t="shared" si="4"/>
        <v>50000</v>
      </c>
      <c r="Z66" s="47">
        <v>50000</v>
      </c>
      <c r="AA66" s="47"/>
      <c r="AB66" s="47"/>
      <c r="AC66" s="49"/>
      <c r="AD66" s="48">
        <f t="shared" si="11"/>
        <v>0</v>
      </c>
      <c r="AE66" s="47"/>
      <c r="AF66" s="47"/>
      <c r="AG66" s="47"/>
      <c r="AH66" s="47"/>
      <c r="AI66" s="50">
        <f t="shared" si="0"/>
        <v>50000</v>
      </c>
    </row>
    <row r="67" spans="1:38" s="32" customFormat="1" ht="57.75" customHeight="1">
      <c r="A67" s="99" t="s">
        <v>106</v>
      </c>
      <c r="B67" s="36" t="s">
        <v>107</v>
      </c>
      <c r="C67" s="48">
        <f t="shared" si="1"/>
        <v>0</v>
      </c>
      <c r="F67" s="46">
        <f t="shared" si="2"/>
        <v>0</v>
      </c>
      <c r="Q67" s="46">
        <f t="shared" si="3"/>
        <v>0</v>
      </c>
      <c r="Y67" s="47">
        <f t="shared" si="4"/>
        <v>0</v>
      </c>
      <c r="AC67" s="34"/>
      <c r="AD67" s="48">
        <f t="shared" si="11"/>
        <v>200000</v>
      </c>
      <c r="AG67" s="32">
        <v>200000</v>
      </c>
      <c r="AI67" s="50">
        <f t="shared" si="0"/>
        <v>200000</v>
      </c>
    </row>
    <row r="68" spans="1:38" s="32" customFormat="1" ht="41.25" customHeight="1">
      <c r="A68" s="99"/>
      <c r="B68" s="36" t="s">
        <v>110</v>
      </c>
      <c r="C68" s="48">
        <f t="shared" si="1"/>
        <v>0</v>
      </c>
      <c r="F68" s="46">
        <f t="shared" si="2"/>
        <v>0</v>
      </c>
      <c r="Q68" s="46">
        <f t="shared" si="3"/>
        <v>0</v>
      </c>
      <c r="Y68" s="47">
        <f t="shared" si="4"/>
        <v>0</v>
      </c>
      <c r="AC68" s="34"/>
      <c r="AD68" s="48">
        <f t="shared" si="11"/>
        <v>0</v>
      </c>
      <c r="AI68" s="50">
        <f t="shared" si="0"/>
        <v>0</v>
      </c>
    </row>
    <row r="69" spans="1:38" s="32" customFormat="1" ht="30" customHeight="1">
      <c r="A69" s="99"/>
      <c r="B69" s="36"/>
      <c r="C69" s="48">
        <f t="shared" si="1"/>
        <v>0</v>
      </c>
      <c r="F69" s="46">
        <f t="shared" si="2"/>
        <v>0</v>
      </c>
      <c r="Q69" s="46">
        <f t="shared" si="3"/>
        <v>0</v>
      </c>
      <c r="Y69" s="47">
        <f t="shared" si="4"/>
        <v>0</v>
      </c>
      <c r="AC69" s="34"/>
      <c r="AD69" s="48">
        <f t="shared" si="11"/>
        <v>0</v>
      </c>
      <c r="AI69" s="50">
        <f t="shared" si="0"/>
        <v>0</v>
      </c>
    </row>
    <row r="70" spans="1:38" s="32" customFormat="1" ht="30" customHeight="1">
      <c r="A70" s="39"/>
      <c r="B70" s="36"/>
      <c r="C70" s="48">
        <f t="shared" si="1"/>
        <v>0</v>
      </c>
      <c r="F70" s="46">
        <f t="shared" si="2"/>
        <v>0</v>
      </c>
      <c r="Q70" s="46">
        <f t="shared" si="3"/>
        <v>0</v>
      </c>
      <c r="Y70" s="32">
        <f t="shared" si="4"/>
        <v>0</v>
      </c>
      <c r="AC70" s="34"/>
      <c r="AD70" s="48">
        <f t="shared" si="11"/>
        <v>0</v>
      </c>
      <c r="AI70" s="50">
        <f t="shared" si="0"/>
        <v>0</v>
      </c>
    </row>
    <row r="71" spans="1:38" s="33" customFormat="1" ht="30" customHeight="1">
      <c r="A71" s="100"/>
      <c r="B71" s="101" t="s">
        <v>34</v>
      </c>
      <c r="C71" s="48">
        <f>C16+C17+C19+C31+C32+C36+C37+C38+C40+C43+C45+C58+C59+C62+C63+C64+C66+C67+C33+C34+C41</f>
        <v>25529535</v>
      </c>
      <c r="D71" s="48">
        <f t="shared" ref="D71:AI71" si="16">D16+D17+D19+D31+D32+D36+D37+D38+D40+D43+D45+D58+D59+D62+D63+D64+D66+D67+D33+D34+D41</f>
        <v>11405893</v>
      </c>
      <c r="E71" s="48">
        <f t="shared" si="16"/>
        <v>4216554</v>
      </c>
      <c r="F71" s="48">
        <f t="shared" si="16"/>
        <v>1939678</v>
      </c>
      <c r="G71" s="48">
        <f t="shared" si="16"/>
        <v>525005</v>
      </c>
      <c r="H71" s="48">
        <f t="shared" si="16"/>
        <v>24900</v>
      </c>
      <c r="I71" s="48">
        <f t="shared" si="16"/>
        <v>450798</v>
      </c>
      <c r="J71" s="48">
        <f t="shared" si="16"/>
        <v>38890</v>
      </c>
      <c r="K71" s="48">
        <f t="shared" si="16"/>
        <v>150650</v>
      </c>
      <c r="L71" s="48">
        <f t="shared" si="16"/>
        <v>33842</v>
      </c>
      <c r="M71" s="48">
        <f t="shared" si="16"/>
        <v>299470</v>
      </c>
      <c r="N71" s="48">
        <f t="shared" si="16"/>
        <v>169313</v>
      </c>
      <c r="O71" s="48">
        <f t="shared" si="16"/>
        <v>246810</v>
      </c>
      <c r="P71" s="48">
        <f t="shared" si="16"/>
        <v>87500</v>
      </c>
      <c r="Q71" s="48">
        <f t="shared" si="16"/>
        <v>958110</v>
      </c>
      <c r="R71" s="48">
        <f t="shared" si="16"/>
        <v>353800</v>
      </c>
      <c r="S71" s="48">
        <f t="shared" si="16"/>
        <v>141600</v>
      </c>
      <c r="T71" s="48">
        <f t="shared" si="16"/>
        <v>349800</v>
      </c>
      <c r="U71" s="48">
        <f t="shared" si="16"/>
        <v>41400</v>
      </c>
      <c r="V71" s="48">
        <f t="shared" si="16"/>
        <v>56710</v>
      </c>
      <c r="W71" s="48">
        <f t="shared" si="16"/>
        <v>14800</v>
      </c>
      <c r="X71" s="48">
        <f t="shared" si="16"/>
        <v>1052500</v>
      </c>
      <c r="Y71" s="48">
        <f t="shared" si="16"/>
        <v>5869300</v>
      </c>
      <c r="Z71" s="48">
        <f t="shared" si="16"/>
        <v>5130000</v>
      </c>
      <c r="AA71" s="48">
        <f t="shared" si="16"/>
        <v>695500</v>
      </c>
      <c r="AB71" s="48">
        <f t="shared" si="16"/>
        <v>25000</v>
      </c>
      <c r="AC71" s="48">
        <f t="shared" si="16"/>
        <v>0</v>
      </c>
      <c r="AD71" s="48">
        <f t="shared" si="16"/>
        <v>2814410</v>
      </c>
      <c r="AE71" s="48">
        <f t="shared" si="16"/>
        <v>223050</v>
      </c>
      <c r="AF71" s="48">
        <f t="shared" si="16"/>
        <v>15700</v>
      </c>
      <c r="AG71" s="48">
        <f t="shared" si="16"/>
        <v>2075660</v>
      </c>
      <c r="AH71" s="48">
        <f t="shared" si="16"/>
        <v>500000</v>
      </c>
      <c r="AI71" s="48">
        <f t="shared" si="16"/>
        <v>28343945</v>
      </c>
      <c r="AL71" s="102" t="s">
        <v>114</v>
      </c>
    </row>
    <row r="72" spans="1:38">
      <c r="A72" s="40"/>
      <c r="Y72" s="32">
        <f t="shared" si="4"/>
        <v>0</v>
      </c>
    </row>
    <row r="73" spans="1:38">
      <c r="A73" s="40"/>
    </row>
    <row r="74" spans="1:38">
      <c r="A74" s="40"/>
    </row>
    <row r="75" spans="1:38">
      <c r="A75" s="40"/>
    </row>
    <row r="76" spans="1:38">
      <c r="A76" s="40"/>
    </row>
  </sheetData>
  <customSheetViews>
    <customSheetView guid="{44195939-FF8E-42E2-8003-8D5D0D47E574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1"/>
      <headerFooter alignWithMargins="0"/>
    </customSheetView>
    <customSheetView guid="{CB8B9A01-6A6F-4CBA-9FB9-1B7501FD2FAE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2"/>
      <headerFooter alignWithMargins="0"/>
    </customSheetView>
    <customSheetView guid="{C4239800-57E3-11D9-B162-00018002F0A4}" scale="50" showPageBreaks="1" view="pageBreakPreview" showRuler="0">
      <pane xSplit="2" ySplit="4" topLeftCell="C5" activePane="bottomRight" state="frozen"/>
      <selection pane="bottomRight" activeCell="I11" sqref="I11"/>
      <colBreaks count="4" manualBreakCount="4">
        <brk id="10" max="75" man="1"/>
        <brk id="16" max="69" man="1"/>
        <brk id="27" max="75" man="1"/>
        <brk id="29" max="69" man="1"/>
      </colBreaks>
      <pageMargins left="0.48" right="0.36" top="0.47" bottom="0.49" header="0.5" footer="0.5"/>
      <pageSetup paperSize="9" scale="75" orientation="landscape" r:id="rId3"/>
      <headerFooter alignWithMargins="0"/>
    </customSheetView>
    <customSheetView guid="{39F5A461-57E4-11D9-9EE7-0002B31CD0A9}" scale="75" showPageBreaks="1" printArea="1" showRuler="0">
      <pane xSplit="2" ySplit="4" topLeftCell="Q38" activePane="bottomRight" state="frozen"/>
      <selection pane="bottomRight" activeCell="V35" sqref="V35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4"/>
      <headerFooter alignWithMargins="0"/>
    </customSheetView>
    <customSheetView guid="{3A0F5786-DD89-4CC0-B609-902CBD2A88D0}" scale="50" showPageBreaks="1" printArea="1" hiddenRows="1" view="pageBreakPreview" showRuler="0">
      <pane xSplit="2" ySplit="4" topLeftCell="C14" activePane="bottomRight" state="frozen"/>
      <selection pane="bottomRight" activeCell="A19" sqref="A19:IV63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5"/>
      <headerFooter alignWithMargins="0"/>
    </customSheetView>
    <customSheetView guid="{C02E931C-E2B6-44D6-B9B6-45895A12EB36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6"/>
      <headerFooter alignWithMargins="0"/>
    </customSheetView>
    <customSheetView guid="{AFA85C7D-201A-44E2-9FEF-FB09D8FA14DB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7"/>
      <headerFooter alignWithMargins="0"/>
    </customSheetView>
  </customSheetViews>
  <mergeCells count="7">
    <mergeCell ref="A49:A53"/>
    <mergeCell ref="AI3:AI4"/>
    <mergeCell ref="C3:AG3"/>
    <mergeCell ref="A16:B16"/>
    <mergeCell ref="B3:B4"/>
    <mergeCell ref="A3:A4"/>
    <mergeCell ref="A5:A15"/>
  </mergeCells>
  <phoneticPr fontId="0" type="noConversion"/>
  <pageMargins left="0.48" right="0.36" top="0.47" bottom="0.49" header="0.5" footer="0.5"/>
  <pageSetup paperSize="9" scale="29" orientation="landscape" r:id="rId8"/>
  <headerFooter alignWithMargins="0"/>
  <colBreaks count="2" manualBreakCount="2">
    <brk id="16" max="69" man="1"/>
    <brk id="29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49"/>
  <sheetViews>
    <sheetView view="pageBreakPreview" zoomScale="75" zoomScaleNormal="100" zoomScaleSheetLayoutView="7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AH17" sqref="AH17"/>
    </sheetView>
  </sheetViews>
  <sheetFormatPr defaultRowHeight="15.75"/>
  <cols>
    <col min="1" max="1" width="8.28515625" style="2" customWidth="1"/>
    <col min="2" max="2" width="33.5703125" style="2" customWidth="1"/>
    <col min="3" max="3" width="14.5703125" style="10" customWidth="1"/>
    <col min="4" max="4" width="11.85546875" style="2" customWidth="1"/>
    <col min="5" max="5" width="11.28515625" style="2" customWidth="1"/>
    <col min="6" max="6" width="11.7109375" style="11" customWidth="1"/>
    <col min="7" max="7" width="11.28515625" style="2" customWidth="1"/>
    <col min="8" max="8" width="9.42578125" style="2" bestFit="1" customWidth="1"/>
    <col min="9" max="9" width="10.42578125" style="2" customWidth="1"/>
    <col min="10" max="10" width="9.42578125" style="2" bestFit="1" customWidth="1"/>
    <col min="11" max="11" width="9.5703125" style="2" bestFit="1" customWidth="1"/>
    <col min="12" max="12" width="9.42578125" style="2" bestFit="1" customWidth="1"/>
    <col min="13" max="13" width="11.85546875" style="2" customWidth="1"/>
    <col min="14" max="14" width="9.5703125" style="2" bestFit="1" customWidth="1"/>
    <col min="15" max="15" width="9.42578125" style="2" bestFit="1" customWidth="1"/>
    <col min="16" max="16" width="9.85546875" style="2" bestFit="1" customWidth="1"/>
    <col min="17" max="17" width="11.7109375" style="11" customWidth="1"/>
    <col min="18" max="18" width="12.7109375" style="2" customWidth="1"/>
    <col min="19" max="19" width="9.28515625" style="2" bestFit="1" customWidth="1"/>
    <col min="20" max="20" width="9.42578125" style="2" bestFit="1" customWidth="1"/>
    <col min="21" max="23" width="9.28515625" style="2" bestFit="1" customWidth="1"/>
    <col min="24" max="26" width="9.42578125" style="2" bestFit="1" customWidth="1"/>
    <col min="27" max="28" width="9.28515625" style="2" bestFit="1" customWidth="1"/>
    <col min="29" max="29" width="9.28515625" style="12" bestFit="1" customWidth="1"/>
    <col min="30" max="30" width="11.42578125" style="10" customWidth="1"/>
    <col min="31" max="31" width="9.42578125" style="2" bestFit="1" customWidth="1"/>
    <col min="32" max="32" width="9.28515625" style="2" bestFit="1" customWidth="1"/>
    <col min="33" max="33" width="11.5703125" style="2" customWidth="1"/>
    <col min="34" max="34" width="12.42578125" style="10" customWidth="1"/>
    <col min="35" max="16384" width="9.140625" style="2"/>
  </cols>
  <sheetData>
    <row r="1" spans="1:34" ht="18.75">
      <c r="A1" s="19"/>
      <c r="C1" s="19" t="s">
        <v>49</v>
      </c>
    </row>
    <row r="3" spans="1:34" s="7" customFormat="1">
      <c r="A3" s="289"/>
      <c r="B3" s="289" t="s">
        <v>28</v>
      </c>
      <c r="C3" s="285" t="s">
        <v>40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4" t="s">
        <v>34</v>
      </c>
    </row>
    <row r="4" spans="1:34" s="7" customFormat="1">
      <c r="A4" s="289"/>
      <c r="B4" s="289"/>
      <c r="C4" s="8">
        <v>1000</v>
      </c>
      <c r="D4" s="9">
        <v>1111</v>
      </c>
      <c r="E4" s="9">
        <v>1120</v>
      </c>
      <c r="F4" s="15">
        <v>1130</v>
      </c>
      <c r="G4" s="9">
        <v>1131</v>
      </c>
      <c r="H4" s="9">
        <v>1132</v>
      </c>
      <c r="I4" s="9">
        <v>1133</v>
      </c>
      <c r="J4" s="9">
        <v>1134</v>
      </c>
      <c r="K4" s="9">
        <v>1135</v>
      </c>
      <c r="L4" s="9">
        <v>1136</v>
      </c>
      <c r="M4" s="9">
        <v>1137</v>
      </c>
      <c r="N4" s="9">
        <v>1138</v>
      </c>
      <c r="O4" s="9">
        <v>1139</v>
      </c>
      <c r="P4" s="9">
        <v>1140</v>
      </c>
      <c r="Q4" s="15">
        <v>1160</v>
      </c>
      <c r="R4" s="9">
        <v>1161</v>
      </c>
      <c r="S4" s="9">
        <v>1162</v>
      </c>
      <c r="T4" s="9">
        <v>1163</v>
      </c>
      <c r="U4" s="9">
        <v>1164</v>
      </c>
      <c r="V4" s="9">
        <v>1165</v>
      </c>
      <c r="W4" s="9">
        <v>1166</v>
      </c>
      <c r="X4" s="9">
        <v>1170</v>
      </c>
      <c r="Y4" s="9">
        <v>1300</v>
      </c>
      <c r="Z4" s="9">
        <v>1310</v>
      </c>
      <c r="AA4" s="9">
        <v>1341</v>
      </c>
      <c r="AB4" s="9">
        <v>1343</v>
      </c>
      <c r="AC4" s="16"/>
      <c r="AD4" s="8">
        <v>2000</v>
      </c>
      <c r="AE4" s="9">
        <v>2110</v>
      </c>
      <c r="AF4" s="9">
        <v>2132</v>
      </c>
      <c r="AG4" s="9">
        <v>2133</v>
      </c>
      <c r="AH4" s="284"/>
    </row>
    <row r="5" spans="1:34" ht="30" customHeight="1">
      <c r="A5" s="290" t="s">
        <v>6</v>
      </c>
      <c r="B5" s="45" t="s">
        <v>0</v>
      </c>
      <c r="C5" s="3">
        <f t="shared" ref="C5:C31" si="0">D5+E5+F5+P5+Q5+X5+Y5</f>
        <v>20000</v>
      </c>
      <c r="D5" s="4"/>
      <c r="E5" s="4"/>
      <c r="F5" s="56">
        <f t="shared" ref="F5:F45" si="1">SUM(G5:O5)</f>
        <v>20000</v>
      </c>
      <c r="G5" s="4">
        <v>15000</v>
      </c>
      <c r="H5" s="4"/>
      <c r="I5" s="4"/>
      <c r="J5" s="4"/>
      <c r="K5" s="4"/>
      <c r="L5" s="4">
        <v>2000</v>
      </c>
      <c r="M5" s="4"/>
      <c r="N5" s="4"/>
      <c r="O5" s="4">
        <v>3000</v>
      </c>
      <c r="P5" s="4"/>
      <c r="Q5" s="56">
        <f t="shared" ref="Q5:Q45" si="2">SUM(R5:W5)</f>
        <v>0</v>
      </c>
      <c r="R5" s="4"/>
      <c r="S5" s="4"/>
      <c r="T5" s="4"/>
      <c r="U5" s="4"/>
      <c r="V5" s="4"/>
      <c r="W5" s="4"/>
      <c r="X5" s="4"/>
      <c r="Y5" s="4">
        <f t="shared" ref="Y5:Y36" si="3">SUM(Z5:AB5)</f>
        <v>0</v>
      </c>
      <c r="Z5" s="4"/>
      <c r="AA5" s="4"/>
      <c r="AB5" s="4"/>
      <c r="AC5" s="57"/>
      <c r="AD5" s="3">
        <f t="shared" ref="AD5:AD45" si="4">SUM(AE5:AG5)</f>
        <v>0</v>
      </c>
      <c r="AE5" s="4"/>
      <c r="AF5" s="4"/>
      <c r="AG5" s="4"/>
      <c r="AH5" s="3">
        <f t="shared" ref="AH5:AH45" si="5">C5+AD5</f>
        <v>20000</v>
      </c>
    </row>
    <row r="6" spans="1:34" ht="30" customHeight="1">
      <c r="A6" s="290"/>
      <c r="B6" s="1" t="s">
        <v>2</v>
      </c>
      <c r="C6" s="3">
        <f t="shared" si="0"/>
        <v>0</v>
      </c>
      <c r="D6" s="4"/>
      <c r="E6" s="4"/>
      <c r="F6" s="56">
        <f t="shared" si="1"/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56">
        <f t="shared" si="2"/>
        <v>0</v>
      </c>
      <c r="R6" s="4"/>
      <c r="S6" s="4"/>
      <c r="T6" s="4"/>
      <c r="U6" s="4"/>
      <c r="V6" s="4"/>
      <c r="W6" s="4"/>
      <c r="X6" s="4"/>
      <c r="Y6" s="4">
        <f t="shared" si="3"/>
        <v>0</v>
      </c>
      <c r="Z6" s="4"/>
      <c r="AA6" s="4"/>
      <c r="AB6" s="4"/>
      <c r="AC6" s="57"/>
      <c r="AD6" s="3">
        <f t="shared" si="4"/>
        <v>0</v>
      </c>
      <c r="AE6" s="4"/>
      <c r="AF6" s="4"/>
      <c r="AG6" s="4"/>
      <c r="AH6" s="3">
        <f t="shared" si="5"/>
        <v>0</v>
      </c>
    </row>
    <row r="7" spans="1:34" ht="30" customHeight="1">
      <c r="A7" s="290"/>
      <c r="B7" s="1" t="s">
        <v>3</v>
      </c>
      <c r="C7" s="3">
        <f t="shared" si="0"/>
        <v>0</v>
      </c>
      <c r="D7" s="4"/>
      <c r="E7" s="4"/>
      <c r="F7" s="56">
        <f t="shared" si="1"/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56">
        <f t="shared" si="2"/>
        <v>0</v>
      </c>
      <c r="R7" s="4"/>
      <c r="S7" s="4"/>
      <c r="T7" s="4"/>
      <c r="U7" s="4"/>
      <c r="V7" s="4"/>
      <c r="W7" s="4"/>
      <c r="X7" s="4"/>
      <c r="Y7" s="4">
        <f t="shared" si="3"/>
        <v>0</v>
      </c>
      <c r="Z7" s="4"/>
      <c r="AA7" s="4"/>
      <c r="AB7" s="4"/>
      <c r="AC7" s="57"/>
      <c r="AD7" s="3">
        <f t="shared" si="4"/>
        <v>0</v>
      </c>
      <c r="AE7" s="4"/>
      <c r="AF7" s="4"/>
      <c r="AG7" s="4"/>
      <c r="AH7" s="3">
        <f t="shared" si="5"/>
        <v>0</v>
      </c>
    </row>
    <row r="8" spans="1:34" s="13" customFormat="1" ht="30" customHeight="1">
      <c r="A8" s="290"/>
      <c r="B8" s="1" t="s">
        <v>5</v>
      </c>
      <c r="C8" s="3">
        <f t="shared" si="0"/>
        <v>0</v>
      </c>
      <c r="D8" s="6"/>
      <c r="E8" s="6"/>
      <c r="F8" s="56">
        <f t="shared" si="1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56">
        <f t="shared" si="2"/>
        <v>0</v>
      </c>
      <c r="R8" s="6"/>
      <c r="S8" s="6"/>
      <c r="T8" s="6"/>
      <c r="U8" s="6"/>
      <c r="V8" s="6"/>
      <c r="W8" s="6"/>
      <c r="X8" s="6">
        <v>0</v>
      </c>
      <c r="Y8" s="4">
        <f t="shared" si="3"/>
        <v>0</v>
      </c>
      <c r="Z8" s="6"/>
      <c r="AA8" s="6"/>
      <c r="AB8" s="6"/>
      <c r="AC8" s="58"/>
      <c r="AD8" s="3">
        <f t="shared" si="4"/>
        <v>0</v>
      </c>
      <c r="AE8" s="6"/>
      <c r="AF8" s="6"/>
      <c r="AG8" s="6"/>
      <c r="AH8" s="3">
        <f t="shared" si="5"/>
        <v>0</v>
      </c>
    </row>
    <row r="9" spans="1:34" ht="30" customHeight="1">
      <c r="A9" s="290"/>
      <c r="B9" s="44" t="s">
        <v>30</v>
      </c>
      <c r="C9" s="3">
        <f t="shared" si="0"/>
        <v>140000</v>
      </c>
      <c r="D9" s="4">
        <v>76220</v>
      </c>
      <c r="E9" s="4">
        <v>28490</v>
      </c>
      <c r="F9" s="56">
        <f t="shared" si="1"/>
        <v>33690</v>
      </c>
      <c r="G9" s="4">
        <v>7400</v>
      </c>
      <c r="H9" s="4"/>
      <c r="I9" s="4"/>
      <c r="J9" s="4"/>
      <c r="K9" s="4">
        <v>11955</v>
      </c>
      <c r="L9" s="4">
        <v>0</v>
      </c>
      <c r="M9" s="4">
        <v>1885</v>
      </c>
      <c r="N9" s="4">
        <v>10150</v>
      </c>
      <c r="O9" s="4">
        <v>2300</v>
      </c>
      <c r="P9" s="4">
        <v>1600</v>
      </c>
      <c r="Q9" s="56">
        <f t="shared" si="2"/>
        <v>0</v>
      </c>
      <c r="R9" s="4"/>
      <c r="S9" s="4"/>
      <c r="T9" s="4"/>
      <c r="U9" s="4"/>
      <c r="V9" s="4"/>
      <c r="W9" s="4"/>
      <c r="X9" s="4"/>
      <c r="Y9" s="4">
        <f t="shared" si="3"/>
        <v>0</v>
      </c>
      <c r="Z9" s="4"/>
      <c r="AA9" s="4"/>
      <c r="AB9" s="4"/>
      <c r="AC9" s="57"/>
      <c r="AD9" s="3">
        <f t="shared" si="4"/>
        <v>0</v>
      </c>
      <c r="AE9" s="4"/>
      <c r="AF9" s="4"/>
      <c r="AG9" s="6"/>
      <c r="AH9" s="3">
        <f t="shared" si="5"/>
        <v>140000</v>
      </c>
    </row>
    <row r="10" spans="1:34" ht="30" customHeight="1">
      <c r="A10" s="290"/>
      <c r="B10" s="17" t="s">
        <v>4</v>
      </c>
      <c r="C10" s="3">
        <f t="shared" si="0"/>
        <v>0</v>
      </c>
      <c r="D10" s="4"/>
      <c r="E10" s="4"/>
      <c r="F10" s="56">
        <f t="shared" si="1"/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56">
        <f t="shared" si="2"/>
        <v>0</v>
      </c>
      <c r="R10" s="4"/>
      <c r="S10" s="4"/>
      <c r="T10" s="4"/>
      <c r="U10" s="4"/>
      <c r="V10" s="4"/>
      <c r="W10" s="4"/>
      <c r="X10" s="4"/>
      <c r="Y10" s="4">
        <f t="shared" si="3"/>
        <v>0</v>
      </c>
      <c r="Z10" s="4"/>
      <c r="AA10" s="4"/>
      <c r="AB10" s="4"/>
      <c r="AC10" s="57"/>
      <c r="AD10" s="3">
        <f t="shared" si="4"/>
        <v>0</v>
      </c>
      <c r="AE10" s="4"/>
      <c r="AF10" s="4"/>
      <c r="AG10" s="4"/>
      <c r="AH10" s="3">
        <f t="shared" si="5"/>
        <v>0</v>
      </c>
    </row>
    <row r="11" spans="1:34" ht="30" customHeight="1">
      <c r="A11" s="290"/>
      <c r="B11" s="17" t="s">
        <v>31</v>
      </c>
      <c r="C11" s="3">
        <f t="shared" si="0"/>
        <v>0</v>
      </c>
      <c r="D11" s="4"/>
      <c r="E11" s="4"/>
      <c r="F11" s="56">
        <f t="shared" si="1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56">
        <f t="shared" si="2"/>
        <v>0</v>
      </c>
      <c r="R11" s="4"/>
      <c r="S11" s="4"/>
      <c r="T11" s="4"/>
      <c r="U11" s="4"/>
      <c r="V11" s="4"/>
      <c r="W11" s="4"/>
      <c r="X11" s="4"/>
      <c r="Y11" s="4">
        <f t="shared" si="3"/>
        <v>0</v>
      </c>
      <c r="Z11" s="4"/>
      <c r="AA11" s="4"/>
      <c r="AB11" s="4"/>
      <c r="AC11" s="57"/>
      <c r="AD11" s="3">
        <f t="shared" si="4"/>
        <v>0</v>
      </c>
      <c r="AE11" s="4"/>
      <c r="AF11" s="4"/>
      <c r="AG11" s="4"/>
      <c r="AH11" s="3">
        <f t="shared" si="5"/>
        <v>0</v>
      </c>
    </row>
    <row r="12" spans="1:34" ht="30" customHeight="1">
      <c r="A12" s="290"/>
      <c r="B12" s="17" t="s">
        <v>32</v>
      </c>
      <c r="C12" s="3">
        <f t="shared" si="0"/>
        <v>0</v>
      </c>
      <c r="D12" s="4"/>
      <c r="E12" s="4"/>
      <c r="F12" s="56">
        <f t="shared" si="1"/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56">
        <f t="shared" si="2"/>
        <v>0</v>
      </c>
      <c r="R12" s="4"/>
      <c r="S12" s="4"/>
      <c r="T12" s="4"/>
      <c r="U12" s="4"/>
      <c r="V12" s="4"/>
      <c r="W12" s="4"/>
      <c r="X12" s="4"/>
      <c r="Y12" s="4">
        <f t="shared" si="3"/>
        <v>0</v>
      </c>
      <c r="Z12" s="4"/>
      <c r="AA12" s="4"/>
      <c r="AB12" s="4"/>
      <c r="AC12" s="57"/>
      <c r="AD12" s="3">
        <f t="shared" si="4"/>
        <v>0</v>
      </c>
      <c r="AE12" s="4"/>
      <c r="AF12" s="4"/>
      <c r="AG12" s="4"/>
      <c r="AH12" s="3">
        <f t="shared" si="5"/>
        <v>0</v>
      </c>
    </row>
    <row r="13" spans="1:34" ht="30" customHeight="1">
      <c r="A13" s="290"/>
      <c r="B13" s="17" t="s">
        <v>33</v>
      </c>
      <c r="C13" s="3">
        <f t="shared" si="0"/>
        <v>0</v>
      </c>
      <c r="D13" s="4"/>
      <c r="E13" s="4"/>
      <c r="F13" s="56">
        <f t="shared" si="1"/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56">
        <f t="shared" si="2"/>
        <v>0</v>
      </c>
      <c r="R13" s="4"/>
      <c r="S13" s="4"/>
      <c r="T13" s="4"/>
      <c r="U13" s="4"/>
      <c r="V13" s="4"/>
      <c r="W13" s="4"/>
      <c r="X13" s="4"/>
      <c r="Y13" s="4">
        <f t="shared" si="3"/>
        <v>0</v>
      </c>
      <c r="Z13" s="4"/>
      <c r="AA13" s="4"/>
      <c r="AB13" s="4"/>
      <c r="AC13" s="57"/>
      <c r="AD13" s="3">
        <f t="shared" si="4"/>
        <v>0</v>
      </c>
      <c r="AE13" s="4"/>
      <c r="AF13" s="4"/>
      <c r="AG13" s="4"/>
      <c r="AH13" s="3">
        <f t="shared" si="5"/>
        <v>0</v>
      </c>
    </row>
    <row r="14" spans="1:34" ht="30" customHeight="1">
      <c r="A14" s="73"/>
      <c r="B14" s="17"/>
      <c r="C14" s="3">
        <f t="shared" si="0"/>
        <v>0</v>
      </c>
      <c r="D14" s="4"/>
      <c r="E14" s="4"/>
      <c r="F14" s="56">
        <f t="shared" si="1"/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56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7"/>
      <c r="AD14" s="3">
        <f t="shared" si="4"/>
        <v>0</v>
      </c>
      <c r="AE14" s="4"/>
      <c r="AF14" s="4"/>
      <c r="AG14" s="4"/>
      <c r="AH14" s="3">
        <f t="shared" si="5"/>
        <v>0</v>
      </c>
    </row>
    <row r="15" spans="1:34" s="10" customFormat="1" ht="30" customHeight="1">
      <c r="A15" s="96"/>
      <c r="B15" s="97" t="s">
        <v>97</v>
      </c>
      <c r="C15" s="3">
        <f t="shared" si="0"/>
        <v>771840</v>
      </c>
      <c r="D15" s="3">
        <f>D16+D17+D18+D19+D20+D21+D22+D23+D24</f>
        <v>50200</v>
      </c>
      <c r="E15" s="3">
        <f>E16+E17+E18+E19+E20+E21+E22+E23+E24</f>
        <v>18050</v>
      </c>
      <c r="F15" s="56">
        <f t="shared" si="1"/>
        <v>643690</v>
      </c>
      <c r="G15" s="3">
        <f>G16+G17+G18+G19+G20+G21+G22+G23+G24</f>
        <v>148400</v>
      </c>
      <c r="H15" s="3">
        <f t="shared" ref="H15:O15" si="6">H16+H17+H18+H19+H20+H21+H22+H23+H24</f>
        <v>2300</v>
      </c>
      <c r="I15" s="3">
        <f t="shared" si="6"/>
        <v>396800</v>
      </c>
      <c r="J15" s="3">
        <f t="shared" si="6"/>
        <v>500</v>
      </c>
      <c r="K15" s="3">
        <f t="shared" si="6"/>
        <v>1200</v>
      </c>
      <c r="L15" s="3">
        <f t="shared" si="6"/>
        <v>0</v>
      </c>
      <c r="M15" s="3">
        <f t="shared" si="6"/>
        <v>46600</v>
      </c>
      <c r="N15" s="3">
        <f t="shared" si="6"/>
        <v>9100</v>
      </c>
      <c r="O15" s="3">
        <f t="shared" si="6"/>
        <v>38790</v>
      </c>
      <c r="P15" s="3">
        <f>P16+P17+P18+P19+P20+P21+P22+P23+P24</f>
        <v>21800</v>
      </c>
      <c r="Q15" s="3">
        <f t="shared" ref="Q15:AB15" si="7">Q16+Q17+Q18+Q19+Q20+Q21+Q22+Q23+Q24</f>
        <v>20800</v>
      </c>
      <c r="R15" s="3">
        <f t="shared" si="7"/>
        <v>4100</v>
      </c>
      <c r="S15" s="3">
        <f t="shared" si="7"/>
        <v>0</v>
      </c>
      <c r="T15" s="3">
        <f t="shared" si="7"/>
        <v>16700</v>
      </c>
      <c r="U15" s="3">
        <f t="shared" si="7"/>
        <v>0</v>
      </c>
      <c r="V15" s="3">
        <f t="shared" si="7"/>
        <v>0</v>
      </c>
      <c r="W15" s="3">
        <f t="shared" si="7"/>
        <v>0</v>
      </c>
      <c r="X15" s="3">
        <f t="shared" si="7"/>
        <v>17300</v>
      </c>
      <c r="Y15" s="3">
        <f t="shared" si="7"/>
        <v>0</v>
      </c>
      <c r="Z15" s="3">
        <f t="shared" si="7"/>
        <v>0</v>
      </c>
      <c r="AA15" s="3">
        <f t="shared" si="7"/>
        <v>0</v>
      </c>
      <c r="AB15" s="3">
        <f t="shared" si="7"/>
        <v>0</v>
      </c>
      <c r="AC15" s="98"/>
      <c r="AD15" s="3">
        <f t="shared" si="4"/>
        <v>305200</v>
      </c>
      <c r="AE15" s="3">
        <f>AE16+AE17+AE18+AE19+AE20+AE21+AE22+AE23+AE24</f>
        <v>50200</v>
      </c>
      <c r="AF15" s="3">
        <f>AF16+AF17+AF18+AF19+AF20+AF21+AF22+AF23+AF24</f>
        <v>0</v>
      </c>
      <c r="AG15" s="3">
        <f>AG16+AG17+AG18+AG19+AG20+AG21+AG22+AG23+AG24</f>
        <v>255000</v>
      </c>
      <c r="AH15" s="3">
        <f t="shared" si="5"/>
        <v>1077040</v>
      </c>
    </row>
    <row r="16" spans="1:34" ht="30" customHeight="1">
      <c r="A16" s="37" t="s">
        <v>7</v>
      </c>
      <c r="B16" s="83" t="s">
        <v>88</v>
      </c>
      <c r="C16" s="3">
        <f t="shared" si="0"/>
        <v>396350</v>
      </c>
      <c r="D16" s="4">
        <v>5000</v>
      </c>
      <c r="E16" s="4">
        <v>1850</v>
      </c>
      <c r="F16" s="56">
        <f t="shared" si="1"/>
        <v>389500</v>
      </c>
      <c r="G16" s="4">
        <v>5000</v>
      </c>
      <c r="H16" s="4"/>
      <c r="I16" s="4">
        <v>384200</v>
      </c>
      <c r="J16" s="4"/>
      <c r="K16" s="4"/>
      <c r="L16" s="4"/>
      <c r="M16" s="4"/>
      <c r="N16" s="4">
        <v>100</v>
      </c>
      <c r="O16" s="4">
        <v>200</v>
      </c>
      <c r="P16" s="4"/>
      <c r="Q16" s="56">
        <f>R16+S16+T16+U16+V16+W16</f>
        <v>0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57"/>
      <c r="AD16" s="3">
        <f t="shared" si="4"/>
        <v>0</v>
      </c>
      <c r="AE16" s="4"/>
      <c r="AF16" s="4"/>
      <c r="AG16" s="4"/>
      <c r="AH16" s="3">
        <f t="shared" si="5"/>
        <v>396350</v>
      </c>
    </row>
    <row r="17" spans="1:34" ht="30" customHeight="1">
      <c r="A17" s="37" t="s">
        <v>8</v>
      </c>
      <c r="B17" s="30" t="s">
        <v>89</v>
      </c>
      <c r="C17" s="3">
        <f t="shared" si="0"/>
        <v>261400</v>
      </c>
      <c r="D17" s="4">
        <v>39000</v>
      </c>
      <c r="E17" s="4">
        <v>14400</v>
      </c>
      <c r="F17" s="56">
        <f t="shared" si="1"/>
        <v>168700</v>
      </c>
      <c r="G17" s="4">
        <v>91400</v>
      </c>
      <c r="H17" s="4">
        <v>2000</v>
      </c>
      <c r="I17" s="4">
        <v>8000</v>
      </c>
      <c r="J17" s="4">
        <v>500</v>
      </c>
      <c r="K17" s="4">
        <v>800</v>
      </c>
      <c r="L17" s="4"/>
      <c r="M17" s="4">
        <v>21000</v>
      </c>
      <c r="N17" s="4">
        <v>7100</v>
      </c>
      <c r="O17" s="4">
        <v>37900</v>
      </c>
      <c r="P17" s="4">
        <v>15200</v>
      </c>
      <c r="Q17" s="56">
        <f t="shared" ref="Q17:Q24" si="8">R17+S17+T17+U17+V17+W17</f>
        <v>19300</v>
      </c>
      <c r="R17" s="4">
        <v>4100</v>
      </c>
      <c r="S17" s="4"/>
      <c r="T17" s="4">
        <v>15200</v>
      </c>
      <c r="U17" s="4"/>
      <c r="V17" s="4"/>
      <c r="W17" s="4"/>
      <c r="X17" s="4">
        <v>4800</v>
      </c>
      <c r="Y17" s="4"/>
      <c r="Z17" s="4"/>
      <c r="AA17" s="4"/>
      <c r="AB17" s="4"/>
      <c r="AC17" s="57"/>
      <c r="AD17" s="3">
        <f t="shared" si="4"/>
        <v>280000</v>
      </c>
      <c r="AE17" s="4">
        <v>30000</v>
      </c>
      <c r="AF17" s="4"/>
      <c r="AG17" s="4">
        <v>250000</v>
      </c>
      <c r="AH17" s="3">
        <f t="shared" si="5"/>
        <v>541400</v>
      </c>
    </row>
    <row r="18" spans="1:34" ht="30" customHeight="1">
      <c r="A18" s="37" t="s">
        <v>9</v>
      </c>
      <c r="B18" s="30" t="s">
        <v>90</v>
      </c>
      <c r="C18" s="3">
        <f t="shared" si="0"/>
        <v>0</v>
      </c>
      <c r="D18" s="4"/>
      <c r="E18" s="4"/>
      <c r="F18" s="56">
        <f t="shared" si="1"/>
        <v>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56">
        <f t="shared" si="8"/>
        <v>0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7"/>
      <c r="AD18" s="3">
        <f t="shared" si="4"/>
        <v>0</v>
      </c>
      <c r="AE18" s="4"/>
      <c r="AF18" s="4"/>
      <c r="AG18" s="4"/>
      <c r="AH18" s="3">
        <f t="shared" si="5"/>
        <v>0</v>
      </c>
    </row>
    <row r="19" spans="1:34" ht="30" customHeight="1">
      <c r="A19" s="37" t="s">
        <v>10</v>
      </c>
      <c r="B19" s="30" t="s">
        <v>91</v>
      </c>
      <c r="C19" s="3">
        <f t="shared" si="0"/>
        <v>47010</v>
      </c>
      <c r="D19" s="4">
        <v>3000</v>
      </c>
      <c r="E19" s="4">
        <v>720</v>
      </c>
      <c r="F19" s="56">
        <f t="shared" si="1"/>
        <v>43290</v>
      </c>
      <c r="G19" s="4">
        <v>21000</v>
      </c>
      <c r="H19" s="4">
        <v>300</v>
      </c>
      <c r="I19" s="4">
        <v>600</v>
      </c>
      <c r="J19" s="4"/>
      <c r="K19" s="4"/>
      <c r="L19" s="4"/>
      <c r="M19" s="4">
        <v>21000</v>
      </c>
      <c r="N19" s="4">
        <v>300</v>
      </c>
      <c r="O19" s="4">
        <v>90</v>
      </c>
      <c r="P19" s="4"/>
      <c r="Q19" s="56">
        <f t="shared" si="8"/>
        <v>0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57"/>
      <c r="AD19" s="3">
        <f t="shared" si="4"/>
        <v>10200</v>
      </c>
      <c r="AE19" s="4">
        <v>10200</v>
      </c>
      <c r="AF19" s="4"/>
      <c r="AG19" s="4"/>
      <c r="AH19" s="3">
        <f t="shared" si="5"/>
        <v>57210</v>
      </c>
    </row>
    <row r="20" spans="1:34" ht="30" customHeight="1">
      <c r="A20" s="37" t="s">
        <v>11</v>
      </c>
      <c r="B20" s="30" t="s">
        <v>92</v>
      </c>
      <c r="C20" s="3">
        <f t="shared" si="0"/>
        <v>47880</v>
      </c>
      <c r="D20" s="4">
        <v>2400</v>
      </c>
      <c r="E20" s="4">
        <v>780</v>
      </c>
      <c r="F20" s="56">
        <f t="shared" si="1"/>
        <v>30100</v>
      </c>
      <c r="G20" s="4">
        <v>24000</v>
      </c>
      <c r="H20" s="4"/>
      <c r="I20" s="4">
        <v>4000</v>
      </c>
      <c r="J20" s="4"/>
      <c r="K20" s="4"/>
      <c r="L20" s="4"/>
      <c r="M20" s="4">
        <v>600</v>
      </c>
      <c r="N20" s="4">
        <v>1200</v>
      </c>
      <c r="O20" s="4">
        <v>300</v>
      </c>
      <c r="P20" s="4">
        <v>600</v>
      </c>
      <c r="Q20" s="56">
        <f t="shared" si="8"/>
        <v>1500</v>
      </c>
      <c r="R20" s="4"/>
      <c r="S20" s="4"/>
      <c r="T20" s="4">
        <v>1500</v>
      </c>
      <c r="U20" s="4"/>
      <c r="V20" s="4"/>
      <c r="W20" s="4"/>
      <c r="X20" s="4">
        <v>12500</v>
      </c>
      <c r="Y20" s="4"/>
      <c r="Z20" s="4"/>
      <c r="AA20" s="4"/>
      <c r="AB20" s="4"/>
      <c r="AC20" s="57"/>
      <c r="AD20" s="3">
        <f t="shared" si="4"/>
        <v>5000</v>
      </c>
      <c r="AE20" s="4">
        <v>5000</v>
      </c>
      <c r="AF20" s="4"/>
      <c r="AG20" s="4"/>
      <c r="AH20" s="3">
        <f t="shared" si="5"/>
        <v>52880</v>
      </c>
    </row>
    <row r="21" spans="1:34" ht="30" customHeight="1">
      <c r="A21" s="37" t="s">
        <v>12</v>
      </c>
      <c r="B21" s="30" t="s">
        <v>93</v>
      </c>
      <c r="C21" s="3">
        <f t="shared" si="0"/>
        <v>0</v>
      </c>
      <c r="D21" s="4"/>
      <c r="E21" s="4"/>
      <c r="F21" s="56">
        <f t="shared" si="1"/>
        <v>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56">
        <f t="shared" si="8"/>
        <v>0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57"/>
      <c r="AD21" s="3">
        <f t="shared" si="4"/>
        <v>0</v>
      </c>
      <c r="AE21" s="4"/>
      <c r="AF21" s="4"/>
      <c r="AG21" s="4"/>
      <c r="AH21" s="3">
        <f t="shared" si="5"/>
        <v>0</v>
      </c>
    </row>
    <row r="22" spans="1:34" ht="30" customHeight="1">
      <c r="A22" s="37" t="s">
        <v>13</v>
      </c>
      <c r="B22" s="30" t="s">
        <v>94</v>
      </c>
      <c r="C22" s="3">
        <f t="shared" si="0"/>
        <v>0</v>
      </c>
      <c r="D22" s="4"/>
      <c r="E22" s="4"/>
      <c r="F22" s="56">
        <f t="shared" si="1"/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56">
        <f t="shared" si="8"/>
        <v>0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57"/>
      <c r="AD22" s="3">
        <f t="shared" si="4"/>
        <v>0</v>
      </c>
      <c r="AE22" s="4"/>
      <c r="AF22" s="4"/>
      <c r="AG22" s="4"/>
      <c r="AH22" s="3">
        <f t="shared" si="5"/>
        <v>0</v>
      </c>
    </row>
    <row r="23" spans="1:34" ht="30" customHeight="1">
      <c r="A23" s="37" t="s">
        <v>14</v>
      </c>
      <c r="B23" s="30" t="s">
        <v>95</v>
      </c>
      <c r="C23" s="3">
        <f t="shared" si="0"/>
        <v>19200</v>
      </c>
      <c r="D23" s="4">
        <v>800</v>
      </c>
      <c r="E23" s="4">
        <v>300</v>
      </c>
      <c r="F23" s="56">
        <f t="shared" si="1"/>
        <v>12100</v>
      </c>
      <c r="G23" s="4">
        <v>7000</v>
      </c>
      <c r="H23" s="4"/>
      <c r="I23" s="4"/>
      <c r="J23" s="4"/>
      <c r="K23" s="4">
        <v>400</v>
      </c>
      <c r="L23" s="4"/>
      <c r="M23" s="4">
        <v>4000</v>
      </c>
      <c r="N23" s="4">
        <v>400</v>
      </c>
      <c r="O23" s="4">
        <v>300</v>
      </c>
      <c r="P23" s="4">
        <v>6000</v>
      </c>
      <c r="Q23" s="56">
        <f t="shared" si="8"/>
        <v>0</v>
      </c>
      <c r="R23" s="4"/>
      <c r="S23" s="4"/>
      <c r="T23" s="4"/>
      <c r="U23" s="4"/>
      <c r="V23" s="4"/>
      <c r="W23" s="4"/>
      <c r="X23" s="4"/>
      <c r="Y23" s="4">
        <f t="shared" si="3"/>
        <v>0</v>
      </c>
      <c r="Z23" s="4"/>
      <c r="AA23" s="4"/>
      <c r="AB23" s="4"/>
      <c r="AC23" s="57"/>
      <c r="AD23" s="3">
        <f t="shared" si="4"/>
        <v>10000</v>
      </c>
      <c r="AE23" s="4">
        <v>5000</v>
      </c>
      <c r="AF23" s="4"/>
      <c r="AG23" s="4">
        <v>5000</v>
      </c>
      <c r="AH23" s="3">
        <f t="shared" si="5"/>
        <v>29200</v>
      </c>
    </row>
    <row r="24" spans="1:34" ht="30" customHeight="1">
      <c r="A24" s="37" t="s">
        <v>15</v>
      </c>
      <c r="B24" s="30" t="s">
        <v>96</v>
      </c>
      <c r="C24" s="3">
        <f t="shared" si="0"/>
        <v>0</v>
      </c>
      <c r="D24" s="4"/>
      <c r="E24" s="4"/>
      <c r="F24" s="56">
        <f t="shared" si="1"/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56">
        <f t="shared" si="8"/>
        <v>0</v>
      </c>
      <c r="R24" s="4"/>
      <c r="S24" s="4"/>
      <c r="T24" s="4"/>
      <c r="U24" s="4"/>
      <c r="V24" s="4"/>
      <c r="W24" s="4"/>
      <c r="X24" s="4"/>
      <c r="Y24" s="4">
        <f t="shared" si="3"/>
        <v>0</v>
      </c>
      <c r="Z24" s="4"/>
      <c r="AA24" s="4"/>
      <c r="AB24" s="4"/>
      <c r="AC24" s="57"/>
      <c r="AD24" s="3">
        <f t="shared" si="4"/>
        <v>0</v>
      </c>
      <c r="AE24" s="4"/>
      <c r="AF24" s="4"/>
      <c r="AG24" s="4"/>
      <c r="AH24" s="3">
        <f t="shared" si="5"/>
        <v>0</v>
      </c>
    </row>
    <row r="25" spans="1:34" ht="27.75" customHeight="1">
      <c r="A25" s="18"/>
      <c r="B25" s="17"/>
      <c r="C25" s="3"/>
      <c r="D25" s="4"/>
      <c r="E25" s="4"/>
      <c r="F25" s="56"/>
      <c r="G25" s="4"/>
      <c r="H25" s="4"/>
      <c r="I25" s="4"/>
      <c r="J25" s="4"/>
      <c r="K25" s="4"/>
      <c r="L25" s="4"/>
      <c r="M25" s="4"/>
      <c r="N25" s="4"/>
      <c r="O25" s="4"/>
      <c r="P25" s="4"/>
      <c r="Q25" s="56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7"/>
      <c r="AD25" s="3"/>
      <c r="AE25" s="4"/>
      <c r="AF25" s="4"/>
      <c r="AG25" s="4"/>
      <c r="AH25" s="3"/>
    </row>
    <row r="26" spans="1:34" ht="30" customHeight="1">
      <c r="A26" s="18" t="s">
        <v>19</v>
      </c>
      <c r="B26" s="17" t="s">
        <v>37</v>
      </c>
      <c r="C26" s="3">
        <f t="shared" si="0"/>
        <v>0</v>
      </c>
      <c r="D26" s="4"/>
      <c r="E26" s="4"/>
      <c r="F26" s="56">
        <f t="shared" si="1"/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56">
        <f t="shared" si="2"/>
        <v>0</v>
      </c>
      <c r="R26" s="4"/>
      <c r="S26" s="4"/>
      <c r="T26" s="4"/>
      <c r="U26" s="4"/>
      <c r="V26" s="4"/>
      <c r="W26" s="4"/>
      <c r="X26" s="4"/>
      <c r="Y26" s="4">
        <f t="shared" si="3"/>
        <v>0</v>
      </c>
      <c r="Z26" s="4"/>
      <c r="AA26" s="4"/>
      <c r="AB26" s="4"/>
      <c r="AC26" s="57"/>
      <c r="AD26" s="3">
        <f t="shared" si="4"/>
        <v>0</v>
      </c>
      <c r="AE26" s="4"/>
      <c r="AF26" s="4"/>
      <c r="AG26" s="4"/>
      <c r="AH26" s="3">
        <f t="shared" si="5"/>
        <v>0</v>
      </c>
    </row>
    <row r="27" spans="1:34" ht="30" customHeight="1">
      <c r="A27" s="18" t="s">
        <v>38</v>
      </c>
      <c r="B27" s="17" t="s">
        <v>37</v>
      </c>
      <c r="C27" s="3">
        <f t="shared" si="0"/>
        <v>0</v>
      </c>
      <c r="D27" s="4"/>
      <c r="E27" s="4"/>
      <c r="F27" s="56">
        <f t="shared" si="1"/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56">
        <f t="shared" si="2"/>
        <v>0</v>
      </c>
      <c r="R27" s="4"/>
      <c r="S27" s="4"/>
      <c r="T27" s="4"/>
      <c r="U27" s="4"/>
      <c r="V27" s="4"/>
      <c r="W27" s="4"/>
      <c r="X27" s="4"/>
      <c r="Y27" s="4">
        <f t="shared" si="3"/>
        <v>0</v>
      </c>
      <c r="Z27" s="4"/>
      <c r="AA27" s="4"/>
      <c r="AB27" s="4"/>
      <c r="AC27" s="57"/>
      <c r="AD27" s="3">
        <f t="shared" si="4"/>
        <v>0</v>
      </c>
      <c r="AE27" s="4"/>
      <c r="AF27" s="4"/>
      <c r="AG27" s="4"/>
      <c r="AH27" s="3">
        <f t="shared" si="5"/>
        <v>0</v>
      </c>
    </row>
    <row r="28" spans="1:34" ht="30" customHeight="1">
      <c r="A28" s="18" t="s">
        <v>16</v>
      </c>
      <c r="B28" s="17" t="s">
        <v>36</v>
      </c>
      <c r="C28" s="3">
        <f t="shared" si="0"/>
        <v>0</v>
      </c>
      <c r="D28" s="4"/>
      <c r="E28" s="4"/>
      <c r="F28" s="56">
        <f t="shared" si="1"/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56">
        <f t="shared" si="2"/>
        <v>0</v>
      </c>
      <c r="R28" s="4"/>
      <c r="S28" s="4"/>
      <c r="T28" s="4"/>
      <c r="U28" s="4"/>
      <c r="V28" s="4"/>
      <c r="W28" s="4"/>
      <c r="X28" s="4"/>
      <c r="Y28" s="4">
        <f t="shared" si="3"/>
        <v>0</v>
      </c>
      <c r="Z28" s="4"/>
      <c r="AA28" s="4"/>
      <c r="AB28" s="4"/>
      <c r="AC28" s="57"/>
      <c r="AD28" s="3">
        <f t="shared" si="4"/>
        <v>0</v>
      </c>
      <c r="AE28" s="4"/>
      <c r="AF28" s="4"/>
      <c r="AG28" s="4"/>
      <c r="AH28" s="3">
        <f t="shared" si="5"/>
        <v>0</v>
      </c>
    </row>
    <row r="29" spans="1:34" ht="30" customHeight="1">
      <c r="A29" s="18" t="s">
        <v>41</v>
      </c>
      <c r="B29" s="17" t="s">
        <v>44</v>
      </c>
      <c r="C29" s="3">
        <f t="shared" si="0"/>
        <v>5000</v>
      </c>
      <c r="D29" s="4"/>
      <c r="E29" s="4"/>
      <c r="F29" s="56">
        <f t="shared" si="1"/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56">
        <f t="shared" si="2"/>
        <v>0</v>
      </c>
      <c r="R29" s="4"/>
      <c r="S29" s="4"/>
      <c r="T29" s="4"/>
      <c r="U29" s="4"/>
      <c r="V29" s="4"/>
      <c r="W29" s="4"/>
      <c r="X29" s="4"/>
      <c r="Y29" s="4">
        <f t="shared" si="3"/>
        <v>5000</v>
      </c>
      <c r="Z29" s="4"/>
      <c r="AA29" s="4"/>
      <c r="AB29" s="4">
        <v>5000</v>
      </c>
      <c r="AC29" s="57"/>
      <c r="AD29" s="3">
        <f t="shared" si="4"/>
        <v>0</v>
      </c>
      <c r="AE29" s="4"/>
      <c r="AF29" s="4"/>
      <c r="AG29" s="4"/>
      <c r="AH29" s="59">
        <f t="shared" si="5"/>
        <v>5000</v>
      </c>
    </row>
    <row r="30" spans="1:34" ht="30" customHeight="1">
      <c r="A30" s="18" t="s">
        <v>42</v>
      </c>
      <c r="B30" s="17" t="s">
        <v>43</v>
      </c>
      <c r="C30" s="3">
        <f t="shared" si="0"/>
        <v>15000</v>
      </c>
      <c r="D30" s="4"/>
      <c r="E30" s="4"/>
      <c r="F30" s="56">
        <f t="shared" si="1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56">
        <f t="shared" si="2"/>
        <v>0</v>
      </c>
      <c r="R30" s="4"/>
      <c r="S30" s="4"/>
      <c r="T30" s="4"/>
      <c r="U30" s="4"/>
      <c r="V30" s="4"/>
      <c r="W30" s="4"/>
      <c r="X30" s="4"/>
      <c r="Y30" s="4">
        <f t="shared" si="3"/>
        <v>15000</v>
      </c>
      <c r="Z30" s="4">
        <v>15000</v>
      </c>
      <c r="AA30" s="4"/>
      <c r="AB30" s="4"/>
      <c r="AC30" s="57"/>
      <c r="AD30" s="3">
        <f t="shared" si="4"/>
        <v>0</v>
      </c>
      <c r="AE30" s="4"/>
      <c r="AF30" s="4"/>
      <c r="AG30" s="4"/>
      <c r="AH30" s="59">
        <f t="shared" si="5"/>
        <v>15000</v>
      </c>
    </row>
    <row r="31" spans="1:34" ht="23.25" customHeight="1">
      <c r="A31" s="18" t="s">
        <v>27</v>
      </c>
      <c r="B31" s="17" t="s">
        <v>39</v>
      </c>
      <c r="C31" s="3">
        <f t="shared" si="0"/>
        <v>0</v>
      </c>
      <c r="D31" s="4"/>
      <c r="E31" s="4"/>
      <c r="F31" s="56">
        <f t="shared" si="1"/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56">
        <f t="shared" si="2"/>
        <v>0</v>
      </c>
      <c r="R31" s="4"/>
      <c r="S31" s="4"/>
      <c r="T31" s="4"/>
      <c r="U31" s="4"/>
      <c r="V31" s="4"/>
      <c r="W31" s="4"/>
      <c r="X31" s="4"/>
      <c r="Y31" s="4">
        <f t="shared" si="3"/>
        <v>0</v>
      </c>
      <c r="Z31" s="4"/>
      <c r="AA31" s="4"/>
      <c r="AB31" s="4"/>
      <c r="AC31" s="57"/>
      <c r="AD31" s="3">
        <f t="shared" si="4"/>
        <v>0</v>
      </c>
      <c r="AE31" s="4"/>
      <c r="AF31" s="4"/>
      <c r="AG31" s="4"/>
      <c r="AH31" s="59">
        <f t="shared" si="5"/>
        <v>0</v>
      </c>
    </row>
    <row r="32" spans="1:34" ht="17.25" customHeight="1">
      <c r="A32" s="18"/>
      <c r="B32" s="17"/>
      <c r="C32" s="3"/>
      <c r="D32" s="4"/>
      <c r="E32" s="4"/>
      <c r="F32" s="56">
        <f t="shared" si="1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56">
        <f t="shared" si="2"/>
        <v>0</v>
      </c>
      <c r="R32" s="4"/>
      <c r="S32" s="4"/>
      <c r="T32" s="4"/>
      <c r="U32" s="4"/>
      <c r="V32" s="4"/>
      <c r="W32" s="4"/>
      <c r="X32" s="4"/>
      <c r="Y32" s="4">
        <f t="shared" si="3"/>
        <v>0</v>
      </c>
      <c r="Z32" s="4"/>
      <c r="AA32" s="4"/>
      <c r="AB32" s="4"/>
      <c r="AC32" s="57"/>
      <c r="AD32" s="3">
        <f t="shared" si="4"/>
        <v>0</v>
      </c>
      <c r="AE32" s="4"/>
      <c r="AF32" s="4"/>
      <c r="AG32" s="4"/>
      <c r="AH32" s="59">
        <f t="shared" si="5"/>
        <v>0</v>
      </c>
    </row>
    <row r="33" spans="1:34" s="82" customFormat="1" ht="18.75" customHeight="1">
      <c r="A33" s="78" t="s">
        <v>20</v>
      </c>
      <c r="B33" s="79" t="s">
        <v>3</v>
      </c>
      <c r="C33" s="80">
        <f>D33+E33+F33+P33+Q33+X33+Y33</f>
        <v>195600</v>
      </c>
      <c r="D33" s="80">
        <f>D34+D35+D36+D41</f>
        <v>89020</v>
      </c>
      <c r="E33" s="80">
        <f>E34+E35+E36+E41</f>
        <v>32961</v>
      </c>
      <c r="F33" s="81">
        <f t="shared" si="1"/>
        <v>54919</v>
      </c>
      <c r="G33" s="80">
        <f>G34+G35+G36+G41</f>
        <v>16178</v>
      </c>
      <c r="H33" s="80">
        <f t="shared" ref="H33:O33" si="9">H34+H35+H36+H41</f>
        <v>0</v>
      </c>
      <c r="I33" s="80">
        <f t="shared" si="9"/>
        <v>0</v>
      </c>
      <c r="J33" s="80">
        <f t="shared" si="9"/>
        <v>7000</v>
      </c>
      <c r="K33" s="80">
        <f t="shared" si="9"/>
        <v>1300</v>
      </c>
      <c r="L33" s="80">
        <f t="shared" si="9"/>
        <v>8800</v>
      </c>
      <c r="M33" s="80">
        <f t="shared" si="9"/>
        <v>10368</v>
      </c>
      <c r="N33" s="80">
        <f t="shared" si="9"/>
        <v>5150</v>
      </c>
      <c r="O33" s="80">
        <f t="shared" si="9"/>
        <v>6123</v>
      </c>
      <c r="P33" s="80">
        <f>P34+P35+P36+P41</f>
        <v>2200</v>
      </c>
      <c r="Q33" s="81">
        <f t="shared" si="2"/>
        <v>16500</v>
      </c>
      <c r="R33" s="80">
        <f t="shared" ref="R33:AB33" si="10">R34+R35+R36+R41</f>
        <v>11000</v>
      </c>
      <c r="S33" s="80">
        <f t="shared" si="10"/>
        <v>900</v>
      </c>
      <c r="T33" s="80">
        <f t="shared" si="10"/>
        <v>4000</v>
      </c>
      <c r="U33" s="80">
        <f t="shared" si="10"/>
        <v>0</v>
      </c>
      <c r="V33" s="80">
        <f t="shared" si="10"/>
        <v>600</v>
      </c>
      <c r="W33" s="80">
        <f t="shared" si="10"/>
        <v>0</v>
      </c>
      <c r="X33" s="80">
        <f t="shared" si="10"/>
        <v>0</v>
      </c>
      <c r="Y33" s="80">
        <f t="shared" si="10"/>
        <v>0</v>
      </c>
      <c r="Z33" s="80">
        <f t="shared" si="10"/>
        <v>0</v>
      </c>
      <c r="AA33" s="80">
        <f t="shared" si="10"/>
        <v>0</v>
      </c>
      <c r="AB33" s="80">
        <f t="shared" si="10"/>
        <v>0</v>
      </c>
      <c r="AC33" s="80">
        <f>SUM(AC34:AC41)</f>
        <v>0</v>
      </c>
      <c r="AD33" s="80">
        <f t="shared" si="4"/>
        <v>5600</v>
      </c>
      <c r="AE33" s="80">
        <f>SUM(AE34:AE41)</f>
        <v>5600</v>
      </c>
      <c r="AF33" s="80">
        <f>SUM(AF34:AF41)</f>
        <v>0</v>
      </c>
      <c r="AG33" s="80">
        <f>SUM(AG34:AG41)</f>
        <v>0</v>
      </c>
      <c r="AH33" s="80">
        <f t="shared" si="5"/>
        <v>201200</v>
      </c>
    </row>
    <row r="34" spans="1:34" ht="23.25" customHeight="1">
      <c r="A34" s="66" t="s">
        <v>21</v>
      </c>
      <c r="B34" s="44" t="s">
        <v>46</v>
      </c>
      <c r="C34" s="3">
        <f t="shared" ref="C34:C45" si="11">D34+E34+F34+P34+Q34+X34+Y34</f>
        <v>18200</v>
      </c>
      <c r="D34" s="4">
        <v>3000</v>
      </c>
      <c r="E34" s="4">
        <v>1100</v>
      </c>
      <c r="F34" s="56">
        <f t="shared" si="1"/>
        <v>13200</v>
      </c>
      <c r="G34" s="4">
        <v>8100</v>
      </c>
      <c r="H34" s="4"/>
      <c r="I34" s="4"/>
      <c r="J34" s="4"/>
      <c r="K34" s="4"/>
      <c r="L34" s="4"/>
      <c r="M34" s="4"/>
      <c r="N34" s="4">
        <v>1400</v>
      </c>
      <c r="O34" s="4">
        <v>3700</v>
      </c>
      <c r="P34" s="4">
        <v>600</v>
      </c>
      <c r="Q34" s="56">
        <f t="shared" si="2"/>
        <v>300</v>
      </c>
      <c r="R34" s="4"/>
      <c r="S34" s="4"/>
      <c r="T34" s="4"/>
      <c r="U34" s="4"/>
      <c r="V34" s="4">
        <v>300</v>
      </c>
      <c r="W34" s="4"/>
      <c r="X34" s="4"/>
      <c r="Y34" s="4">
        <f t="shared" si="3"/>
        <v>0</v>
      </c>
      <c r="Z34" s="4"/>
      <c r="AA34" s="4"/>
      <c r="AB34" s="4"/>
      <c r="AC34" s="57"/>
      <c r="AD34" s="3">
        <f t="shared" si="4"/>
        <v>0</v>
      </c>
      <c r="AE34" s="4"/>
      <c r="AF34" s="4"/>
      <c r="AG34" s="4"/>
      <c r="AH34" s="59">
        <f t="shared" si="5"/>
        <v>18200</v>
      </c>
    </row>
    <row r="35" spans="1:34" ht="12.75" customHeight="1">
      <c r="A35" s="66" t="s">
        <v>22</v>
      </c>
      <c r="B35" s="44" t="s">
        <v>26</v>
      </c>
      <c r="C35" s="3">
        <f t="shared" si="11"/>
        <v>12000</v>
      </c>
      <c r="D35" s="4">
        <v>5300</v>
      </c>
      <c r="E35" s="4">
        <v>2000</v>
      </c>
      <c r="F35" s="56">
        <f t="shared" si="1"/>
        <v>4100</v>
      </c>
      <c r="G35" s="4">
        <v>1000</v>
      </c>
      <c r="H35" s="4"/>
      <c r="I35" s="4"/>
      <c r="J35" s="4"/>
      <c r="K35" s="4"/>
      <c r="L35" s="4"/>
      <c r="M35" s="4">
        <v>1200</v>
      </c>
      <c r="N35" s="4">
        <v>1600</v>
      </c>
      <c r="O35" s="4">
        <v>300</v>
      </c>
      <c r="P35" s="4">
        <v>400</v>
      </c>
      <c r="Q35" s="56">
        <f t="shared" si="2"/>
        <v>200</v>
      </c>
      <c r="R35" s="4"/>
      <c r="S35" s="4"/>
      <c r="T35" s="4"/>
      <c r="U35" s="4"/>
      <c r="V35" s="4">
        <v>200</v>
      </c>
      <c r="W35" s="4"/>
      <c r="X35" s="4"/>
      <c r="Y35" s="4">
        <f t="shared" si="3"/>
        <v>0</v>
      </c>
      <c r="Z35" s="4"/>
      <c r="AA35" s="4"/>
      <c r="AB35" s="4"/>
      <c r="AC35" s="57"/>
      <c r="AD35" s="3">
        <f t="shared" si="4"/>
        <v>0</v>
      </c>
      <c r="AE35" s="4"/>
      <c r="AF35" s="4"/>
      <c r="AG35" s="4"/>
      <c r="AH35" s="59">
        <f t="shared" si="5"/>
        <v>12000</v>
      </c>
    </row>
    <row r="36" spans="1:34" ht="17.25" customHeight="1">
      <c r="A36" s="286" t="s">
        <v>23</v>
      </c>
      <c r="B36" s="44" t="s">
        <v>63</v>
      </c>
      <c r="C36" s="3">
        <f t="shared" si="11"/>
        <v>49300</v>
      </c>
      <c r="D36" s="4">
        <f>D37+D38+D39+D40</f>
        <v>32420</v>
      </c>
      <c r="E36" s="4">
        <f>E37+E38+E39+E40</f>
        <v>11961</v>
      </c>
      <c r="F36" s="56">
        <f t="shared" si="1"/>
        <v>4719</v>
      </c>
      <c r="G36" s="4">
        <f>G37+G38+G39+G40</f>
        <v>1278</v>
      </c>
      <c r="H36" s="4">
        <f t="shared" ref="H36:P36" si="12">H37+H38+H39+H40</f>
        <v>0</v>
      </c>
      <c r="I36" s="4">
        <f t="shared" si="12"/>
        <v>0</v>
      </c>
      <c r="J36" s="4">
        <f t="shared" si="12"/>
        <v>0</v>
      </c>
      <c r="K36" s="4">
        <f t="shared" si="12"/>
        <v>0</v>
      </c>
      <c r="L36" s="4">
        <f t="shared" si="12"/>
        <v>0</v>
      </c>
      <c r="M36" s="4">
        <f t="shared" si="12"/>
        <v>1168</v>
      </c>
      <c r="N36" s="4">
        <f t="shared" si="12"/>
        <v>1150</v>
      </c>
      <c r="O36" s="4">
        <f t="shared" si="12"/>
        <v>1123</v>
      </c>
      <c r="P36" s="4">
        <f t="shared" si="12"/>
        <v>200</v>
      </c>
      <c r="Q36" s="56">
        <f t="shared" si="2"/>
        <v>0</v>
      </c>
      <c r="R36" s="4">
        <f t="shared" ref="R36:X36" si="13">R37+R38+R39+R40</f>
        <v>0</v>
      </c>
      <c r="S36" s="4">
        <f t="shared" si="13"/>
        <v>0</v>
      </c>
      <c r="T36" s="4">
        <f t="shared" si="13"/>
        <v>0</v>
      </c>
      <c r="U36" s="4">
        <f t="shared" si="13"/>
        <v>0</v>
      </c>
      <c r="V36" s="4">
        <f t="shared" si="13"/>
        <v>0</v>
      </c>
      <c r="W36" s="4">
        <f t="shared" si="13"/>
        <v>0</v>
      </c>
      <c r="X36" s="4">
        <f t="shared" si="13"/>
        <v>0</v>
      </c>
      <c r="Y36" s="4">
        <f t="shared" si="3"/>
        <v>0</v>
      </c>
      <c r="Z36" s="4">
        <f>Z37+Z38+Z39+Z40</f>
        <v>0</v>
      </c>
      <c r="AA36" s="4">
        <f>AA37+AA38+AA39+AA40</f>
        <v>0</v>
      </c>
      <c r="AB36" s="4">
        <f>AB37+AB38+AB39+AB40</f>
        <v>0</v>
      </c>
      <c r="AC36" s="57"/>
      <c r="AD36" s="3">
        <f t="shared" si="4"/>
        <v>0</v>
      </c>
      <c r="AE36" s="4">
        <f>AE37+AE38+AE39+AE40</f>
        <v>0</v>
      </c>
      <c r="AF36" s="4">
        <f>AF37+AF38+AF39+AF40</f>
        <v>0</v>
      </c>
      <c r="AG36" s="4">
        <f>AG37+AG38+AG39+AG40</f>
        <v>0</v>
      </c>
      <c r="AH36" s="59">
        <f t="shared" si="5"/>
        <v>49300</v>
      </c>
    </row>
    <row r="37" spans="1:34" ht="16.5" customHeight="1">
      <c r="A37" s="287"/>
      <c r="B37" s="44" t="s">
        <v>64</v>
      </c>
      <c r="C37" s="3">
        <f t="shared" si="11"/>
        <v>16500</v>
      </c>
      <c r="D37" s="4">
        <v>11954</v>
      </c>
      <c r="E37" s="4">
        <v>4423</v>
      </c>
      <c r="F37" s="56">
        <f t="shared" si="1"/>
        <v>123</v>
      </c>
      <c r="G37" s="4"/>
      <c r="H37" s="4"/>
      <c r="I37" s="4"/>
      <c r="J37" s="4"/>
      <c r="K37" s="4"/>
      <c r="L37" s="4"/>
      <c r="M37" s="4"/>
      <c r="N37" s="4"/>
      <c r="O37" s="4">
        <v>123</v>
      </c>
      <c r="P37" s="4"/>
      <c r="Q37" s="56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57"/>
      <c r="AD37" s="3"/>
      <c r="AE37" s="4"/>
      <c r="AF37" s="4"/>
      <c r="AG37" s="4"/>
      <c r="AH37" s="59">
        <f t="shared" si="5"/>
        <v>16500</v>
      </c>
    </row>
    <row r="38" spans="1:34" ht="16.5" customHeight="1">
      <c r="A38" s="287"/>
      <c r="B38" s="44" t="s">
        <v>65</v>
      </c>
      <c r="C38" s="3">
        <f t="shared" si="11"/>
        <v>17500</v>
      </c>
      <c r="D38" s="4">
        <v>11966</v>
      </c>
      <c r="E38" s="4">
        <v>4427</v>
      </c>
      <c r="F38" s="56">
        <f t="shared" si="1"/>
        <v>1107</v>
      </c>
      <c r="G38" s="4">
        <v>389</v>
      </c>
      <c r="H38" s="4"/>
      <c r="I38" s="4"/>
      <c r="J38" s="4"/>
      <c r="K38" s="4"/>
      <c r="L38" s="4"/>
      <c r="M38" s="4">
        <v>368</v>
      </c>
      <c r="N38" s="4">
        <v>150</v>
      </c>
      <c r="O38" s="4">
        <v>200</v>
      </c>
      <c r="P38" s="4"/>
      <c r="Q38" s="5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57"/>
      <c r="AD38" s="3"/>
      <c r="AE38" s="4"/>
      <c r="AF38" s="4"/>
      <c r="AG38" s="4"/>
      <c r="AH38" s="59">
        <f t="shared" si="5"/>
        <v>17500</v>
      </c>
    </row>
    <row r="39" spans="1:34" ht="18.75" customHeight="1">
      <c r="A39" s="287"/>
      <c r="B39" s="44" t="s">
        <v>66</v>
      </c>
      <c r="C39" s="3">
        <f t="shared" si="11"/>
        <v>13300</v>
      </c>
      <c r="D39" s="4">
        <v>8200</v>
      </c>
      <c r="E39" s="4">
        <v>3000</v>
      </c>
      <c r="F39" s="56">
        <f t="shared" si="1"/>
        <v>1900</v>
      </c>
      <c r="G39" s="4">
        <v>500</v>
      </c>
      <c r="H39" s="4"/>
      <c r="I39" s="4"/>
      <c r="J39" s="4"/>
      <c r="K39" s="4"/>
      <c r="L39" s="4"/>
      <c r="M39" s="4">
        <v>400</v>
      </c>
      <c r="N39" s="4">
        <v>500</v>
      </c>
      <c r="O39" s="4">
        <v>500</v>
      </c>
      <c r="P39" s="4">
        <v>200</v>
      </c>
      <c r="Q39" s="56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57"/>
      <c r="AD39" s="3"/>
      <c r="AE39" s="4"/>
      <c r="AF39" s="4"/>
      <c r="AG39" s="4"/>
      <c r="AH39" s="59">
        <f t="shared" si="5"/>
        <v>13300</v>
      </c>
    </row>
    <row r="40" spans="1:34" ht="17.25" customHeight="1">
      <c r="A40" s="288"/>
      <c r="B40" s="44" t="s">
        <v>67</v>
      </c>
      <c r="C40" s="3">
        <f t="shared" si="11"/>
        <v>2000</v>
      </c>
      <c r="D40" s="4">
        <v>300</v>
      </c>
      <c r="E40" s="4">
        <v>111</v>
      </c>
      <c r="F40" s="56">
        <f t="shared" si="1"/>
        <v>1589</v>
      </c>
      <c r="G40" s="4">
        <v>389</v>
      </c>
      <c r="H40" s="4"/>
      <c r="I40" s="4"/>
      <c r="J40" s="4"/>
      <c r="K40" s="4"/>
      <c r="L40" s="4"/>
      <c r="M40" s="4">
        <v>400</v>
      </c>
      <c r="N40" s="4">
        <v>500</v>
      </c>
      <c r="O40" s="4">
        <v>300</v>
      </c>
      <c r="P40" s="4"/>
      <c r="Q40" s="5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57"/>
      <c r="AD40" s="3"/>
      <c r="AE40" s="4"/>
      <c r="AF40" s="4"/>
      <c r="AG40" s="4"/>
      <c r="AH40" s="59">
        <f t="shared" si="5"/>
        <v>2000</v>
      </c>
    </row>
    <row r="41" spans="1:34" ht="18.75" customHeight="1">
      <c r="A41" s="66" t="s">
        <v>24</v>
      </c>
      <c r="B41" s="44" t="s">
        <v>47</v>
      </c>
      <c r="C41" s="3">
        <f t="shared" si="11"/>
        <v>116100</v>
      </c>
      <c r="D41" s="4">
        <v>48300</v>
      </c>
      <c r="E41" s="4">
        <v>17900</v>
      </c>
      <c r="F41" s="56">
        <f t="shared" si="1"/>
        <v>32900</v>
      </c>
      <c r="G41" s="4">
        <v>5800</v>
      </c>
      <c r="H41" s="4"/>
      <c r="I41" s="4"/>
      <c r="J41" s="4">
        <v>7000</v>
      </c>
      <c r="K41" s="4">
        <v>1300</v>
      </c>
      <c r="L41" s="4">
        <v>8800</v>
      </c>
      <c r="M41" s="4">
        <v>8000</v>
      </c>
      <c r="N41" s="4">
        <v>1000</v>
      </c>
      <c r="O41" s="4">
        <v>1000</v>
      </c>
      <c r="P41" s="4">
        <v>1000</v>
      </c>
      <c r="Q41" s="56">
        <f t="shared" si="2"/>
        <v>16000</v>
      </c>
      <c r="R41" s="4">
        <v>11000</v>
      </c>
      <c r="S41" s="4">
        <v>900</v>
      </c>
      <c r="T41" s="4">
        <v>4000</v>
      </c>
      <c r="U41" s="4"/>
      <c r="V41" s="4">
        <v>100</v>
      </c>
      <c r="W41" s="4"/>
      <c r="X41" s="4"/>
      <c r="Y41" s="4"/>
      <c r="Z41" s="4"/>
      <c r="AA41" s="4"/>
      <c r="AB41" s="4"/>
      <c r="AC41" s="57"/>
      <c r="AD41" s="3">
        <f t="shared" si="4"/>
        <v>5600</v>
      </c>
      <c r="AE41" s="4">
        <v>5600</v>
      </c>
      <c r="AF41" s="4"/>
      <c r="AG41" s="4"/>
      <c r="AH41" s="59">
        <f t="shared" si="5"/>
        <v>121700</v>
      </c>
    </row>
    <row r="42" spans="1:34" ht="14.25" customHeight="1">
      <c r="A42" s="84"/>
      <c r="B42" s="85"/>
      <c r="C42" s="86">
        <f t="shared" si="11"/>
        <v>0</v>
      </c>
      <c r="D42" s="5"/>
      <c r="E42" s="5"/>
      <c r="F42" s="87">
        <f t="shared" si="1"/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87">
        <f t="shared" si="2"/>
        <v>0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88"/>
      <c r="AD42" s="86">
        <f t="shared" si="4"/>
        <v>0</v>
      </c>
      <c r="AE42" s="5"/>
      <c r="AF42" s="5"/>
      <c r="AG42" s="5"/>
      <c r="AH42" s="89">
        <f t="shared" si="5"/>
        <v>0</v>
      </c>
    </row>
    <row r="43" spans="1:34" s="1" customFormat="1" ht="20.25" customHeight="1">
      <c r="A43" s="41" t="s">
        <v>56</v>
      </c>
      <c r="B43" s="30" t="s">
        <v>57</v>
      </c>
      <c r="C43" s="3">
        <f t="shared" si="11"/>
        <v>10000</v>
      </c>
      <c r="D43" s="4"/>
      <c r="E43" s="4"/>
      <c r="F43" s="56">
        <f t="shared" si="1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56">
        <f t="shared" si="2"/>
        <v>0</v>
      </c>
      <c r="R43" s="4"/>
      <c r="S43" s="4"/>
      <c r="T43" s="4"/>
      <c r="U43" s="4"/>
      <c r="V43" s="4"/>
      <c r="W43" s="4"/>
      <c r="X43" s="4">
        <v>10000</v>
      </c>
      <c r="Y43" s="4"/>
      <c r="Z43" s="4"/>
      <c r="AA43" s="4"/>
      <c r="AB43" s="4"/>
      <c r="AC43" s="57"/>
      <c r="AD43" s="3">
        <f t="shared" si="4"/>
        <v>0</v>
      </c>
      <c r="AE43" s="4"/>
      <c r="AF43" s="4"/>
      <c r="AG43" s="4"/>
      <c r="AH43" s="59">
        <f t="shared" si="5"/>
        <v>10000</v>
      </c>
    </row>
    <row r="44" spans="1:34" s="1" customFormat="1" ht="12.75" customHeight="1">
      <c r="A44" s="18"/>
      <c r="C44" s="3"/>
      <c r="F44" s="56"/>
      <c r="Q44" s="90">
        <f t="shared" si="2"/>
        <v>0</v>
      </c>
      <c r="AC44" s="91"/>
      <c r="AD44" s="3"/>
      <c r="AH44" s="59">
        <f t="shared" si="5"/>
        <v>0</v>
      </c>
    </row>
    <row r="45" spans="1:34" s="1" customFormat="1" ht="24.75" customHeight="1">
      <c r="A45" s="92" t="s">
        <v>17</v>
      </c>
      <c r="B45" s="44" t="s">
        <v>18</v>
      </c>
      <c r="C45" s="3">
        <f t="shared" si="11"/>
        <v>37300</v>
      </c>
      <c r="F45" s="56">
        <f t="shared" si="1"/>
        <v>18300</v>
      </c>
      <c r="G45" s="1">
        <v>3500</v>
      </c>
      <c r="J45" s="1">
        <v>3100</v>
      </c>
      <c r="L45" s="1">
        <v>8000</v>
      </c>
      <c r="M45" s="1">
        <v>3000</v>
      </c>
      <c r="N45" s="1">
        <v>300</v>
      </c>
      <c r="O45" s="1">
        <v>400</v>
      </c>
      <c r="P45" s="1">
        <v>4000</v>
      </c>
      <c r="Q45" s="90">
        <f t="shared" si="2"/>
        <v>2000</v>
      </c>
      <c r="T45" s="1">
        <v>2000</v>
      </c>
      <c r="X45" s="1">
        <v>13000</v>
      </c>
      <c r="AC45" s="91"/>
      <c r="AD45" s="3">
        <f t="shared" si="4"/>
        <v>10000</v>
      </c>
      <c r="AE45" s="1">
        <v>5000</v>
      </c>
      <c r="AG45" s="1">
        <v>5000</v>
      </c>
      <c r="AH45" s="59">
        <f t="shared" si="5"/>
        <v>47300</v>
      </c>
    </row>
    <row r="46" spans="1:34" ht="30" customHeight="1">
      <c r="A46" s="14"/>
    </row>
    <row r="47" spans="1:34" ht="30" customHeight="1">
      <c r="A47" s="14"/>
    </row>
    <row r="48" spans="1:34" ht="30" customHeight="1"/>
    <row r="49" ht="30" customHeight="1"/>
  </sheetData>
  <customSheetViews>
    <customSheetView guid="{44195939-FF8E-42E2-8003-8D5D0D47E57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1"/>
      <headerFooter alignWithMargins="0"/>
    </customSheetView>
    <customSheetView guid="{CB8B9A01-6A6F-4CBA-9FB9-1B7501FD2FAE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2"/>
      <headerFooter alignWithMargins="0"/>
    </customSheetView>
    <customSheetView guid="{C4239800-57E3-11D9-B162-00018002F0A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3"/>
      <headerFooter alignWithMargins="0"/>
    </customSheetView>
    <customSheetView guid="{39F5A461-57E4-11D9-9EE7-0002B31CD0A9}" scale="75" showPageBreaks="1" printArea="1" hiddenRows="1" view="pageBreakPreview" showRuler="0">
      <pane xSplit="2" ySplit="4" topLeftCell="Q23" activePane="bottomRight" state="frozen"/>
      <selection pane="bottomRight" activeCell="B47" sqref="B47"/>
      <pageMargins left="0.75" right="0.75" top="1" bottom="1" header="0.5" footer="0.5"/>
      <pageSetup paperSize="9" scale="53" orientation="landscape" r:id="rId4"/>
      <headerFooter alignWithMargins="0"/>
    </customSheetView>
    <customSheetView guid="{3A0F5786-DD89-4CC0-B609-902CBD2A88D0}" scale="75" showPageBreaks="1" printArea="1" view="pageBreakPreview" showRuler="0">
      <pane xSplit="2" ySplit="4" topLeftCell="C23" activePane="bottomRight" state="frozen"/>
      <selection pane="bottomRight" activeCell="D25" sqref="D25"/>
      <pageMargins left="0.75" right="0.75" top="1" bottom="1" header="0.5" footer="0.5"/>
      <pageSetup paperSize="9" scale="53" orientation="landscape" r:id="rId5"/>
      <headerFooter alignWithMargins="0"/>
    </customSheetView>
    <customSheetView guid="{C02E931C-E2B6-44D6-B9B6-45895A12EB36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6"/>
      <headerFooter alignWithMargins="0"/>
    </customSheetView>
    <customSheetView guid="{AFA85C7D-201A-44E2-9FEF-FB09D8FA14DB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7"/>
      <headerFooter alignWithMargins="0"/>
    </customSheetView>
  </customSheetViews>
  <mergeCells count="6">
    <mergeCell ref="AH3:AH4"/>
    <mergeCell ref="C3:AG3"/>
    <mergeCell ref="A36:A40"/>
    <mergeCell ref="B3:B4"/>
    <mergeCell ref="A3:A4"/>
    <mergeCell ref="A5:A13"/>
  </mergeCells>
  <phoneticPr fontId="0" type="noConversion"/>
  <pageMargins left="0.75" right="0.75" top="1" bottom="1" header="0.5" footer="0.5"/>
  <pageSetup paperSize="9" scale="53" orientation="landscape" r:id="rId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92"/>
  <sheetViews>
    <sheetView view="pageBreakPreview" topLeftCell="A21" zoomScale="50" zoomScaleNormal="100" zoomScaleSheetLayoutView="50" workbookViewId="0">
      <selection activeCell="H55" sqref="H55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6.28515625" customWidth="1"/>
    <col min="5" max="5" width="16.42578125" customWidth="1"/>
    <col min="6" max="6" width="18.5703125" customWidth="1"/>
    <col min="7" max="7" width="18.42578125" customWidth="1"/>
    <col min="8" max="8" width="14.85546875" customWidth="1"/>
    <col min="9" max="9" width="16.42578125" customWidth="1"/>
    <col min="10" max="10" width="18.5703125" customWidth="1"/>
    <col min="11" max="11" width="18.42578125" customWidth="1"/>
    <col min="12" max="12" width="14.85546875" customWidth="1"/>
    <col min="13" max="13" width="16.42578125" customWidth="1"/>
    <col min="14" max="14" width="17.140625" customWidth="1"/>
    <col min="15" max="15" width="13.85546875" customWidth="1"/>
    <col min="16" max="16" width="12" customWidth="1"/>
    <col min="17" max="17" width="11.85546875" customWidth="1"/>
    <col min="18" max="18" width="14" customWidth="1"/>
  </cols>
  <sheetData>
    <row r="1" spans="1:18">
      <c r="A1" s="68"/>
      <c r="D1" s="302"/>
      <c r="E1" s="302"/>
      <c r="F1" s="302"/>
      <c r="H1" s="302"/>
      <c r="I1" s="302"/>
      <c r="J1" s="302"/>
      <c r="L1" s="302"/>
      <c r="M1" s="302"/>
      <c r="N1" s="302"/>
      <c r="P1" s="302"/>
      <c r="Q1" s="302"/>
      <c r="R1" s="302"/>
    </row>
    <row r="2" spans="1:18">
      <c r="A2" s="69"/>
      <c r="D2" s="116"/>
      <c r="E2" s="116"/>
      <c r="F2" s="116"/>
      <c r="H2" s="116"/>
      <c r="I2" s="116"/>
      <c r="J2" s="116"/>
      <c r="L2" s="116"/>
      <c r="M2" s="116"/>
      <c r="N2" s="116"/>
      <c r="P2" s="116"/>
      <c r="Q2" s="116"/>
      <c r="R2" s="116"/>
    </row>
    <row r="3" spans="1:18" ht="20.25">
      <c r="A3" s="304" t="s">
        <v>164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s="304"/>
      <c r="Q3" s="304"/>
      <c r="R3" s="304"/>
    </row>
    <row r="4" spans="1:18" ht="19.5" thickBot="1">
      <c r="A4" s="110"/>
      <c r="B4" s="109"/>
      <c r="C4" s="109"/>
      <c r="D4" s="109"/>
      <c r="E4" s="109"/>
      <c r="F4" s="110"/>
      <c r="G4" s="109"/>
      <c r="H4" s="109"/>
      <c r="I4" s="109"/>
      <c r="J4" s="110"/>
      <c r="K4" s="109"/>
      <c r="L4" s="109"/>
      <c r="M4" s="109"/>
      <c r="N4" s="110"/>
      <c r="O4" s="109"/>
      <c r="P4" s="109"/>
      <c r="Q4" s="109"/>
      <c r="R4" s="110"/>
    </row>
    <row r="5" spans="1:18" ht="18.75" customHeight="1">
      <c r="A5" s="312" t="s">
        <v>68</v>
      </c>
      <c r="B5" s="309" t="s">
        <v>69</v>
      </c>
      <c r="C5" s="295" t="s">
        <v>165</v>
      </c>
      <c r="D5" s="296"/>
      <c r="E5" s="296"/>
      <c r="F5" s="297"/>
      <c r="G5" s="295" t="s">
        <v>166</v>
      </c>
      <c r="H5" s="296"/>
      <c r="I5" s="296"/>
      <c r="J5" s="297"/>
      <c r="K5" s="295" t="s">
        <v>167</v>
      </c>
      <c r="L5" s="296"/>
      <c r="M5" s="296"/>
      <c r="N5" s="297"/>
      <c r="O5" s="295" t="s">
        <v>168</v>
      </c>
      <c r="P5" s="296"/>
      <c r="Q5" s="296"/>
      <c r="R5" s="297"/>
    </row>
    <row r="6" spans="1:18" ht="18.75">
      <c r="A6" s="313"/>
      <c r="B6" s="310"/>
      <c r="C6" s="303" t="s">
        <v>51</v>
      </c>
      <c r="D6" s="298" t="s">
        <v>52</v>
      </c>
      <c r="E6" s="298"/>
      <c r="F6" s="299" t="s">
        <v>34</v>
      </c>
      <c r="G6" s="303" t="s">
        <v>51</v>
      </c>
      <c r="H6" s="298" t="s">
        <v>52</v>
      </c>
      <c r="I6" s="298"/>
      <c r="J6" s="299" t="s">
        <v>34</v>
      </c>
      <c r="K6" s="303" t="s">
        <v>51</v>
      </c>
      <c r="L6" s="298" t="s">
        <v>52</v>
      </c>
      <c r="M6" s="298"/>
      <c r="N6" s="299" t="s">
        <v>34</v>
      </c>
      <c r="O6" s="303" t="s">
        <v>51</v>
      </c>
      <c r="P6" s="298" t="s">
        <v>52</v>
      </c>
      <c r="Q6" s="298"/>
      <c r="R6" s="299" t="s">
        <v>34</v>
      </c>
    </row>
    <row r="7" spans="1:18" ht="56.25">
      <c r="A7" s="314"/>
      <c r="B7" s="311"/>
      <c r="C7" s="303"/>
      <c r="D7" s="119" t="s">
        <v>34</v>
      </c>
      <c r="E7" s="119" t="s">
        <v>70</v>
      </c>
      <c r="F7" s="299"/>
      <c r="G7" s="303"/>
      <c r="H7" s="119" t="s">
        <v>34</v>
      </c>
      <c r="I7" s="119" t="s">
        <v>70</v>
      </c>
      <c r="J7" s="299"/>
      <c r="K7" s="303"/>
      <c r="L7" s="119" t="s">
        <v>34</v>
      </c>
      <c r="M7" s="119" t="s">
        <v>70</v>
      </c>
      <c r="N7" s="299"/>
      <c r="O7" s="303"/>
      <c r="P7" s="119" t="s">
        <v>34</v>
      </c>
      <c r="Q7" s="119" t="s">
        <v>70</v>
      </c>
      <c r="R7" s="299"/>
    </row>
    <row r="8" spans="1:18">
      <c r="A8" s="298">
        <v>1</v>
      </c>
      <c r="B8" s="305">
        <v>2</v>
      </c>
      <c r="C8" s="303">
        <v>3</v>
      </c>
      <c r="D8" s="298">
        <v>4</v>
      </c>
      <c r="E8" s="298">
        <v>5</v>
      </c>
      <c r="F8" s="299" t="s">
        <v>71</v>
      </c>
      <c r="G8" s="303">
        <v>3</v>
      </c>
      <c r="H8" s="298">
        <v>4</v>
      </c>
      <c r="I8" s="298">
        <v>5</v>
      </c>
      <c r="J8" s="299" t="s">
        <v>71</v>
      </c>
      <c r="K8" s="303">
        <v>3</v>
      </c>
      <c r="L8" s="298">
        <v>4</v>
      </c>
      <c r="M8" s="298">
        <v>5</v>
      </c>
      <c r="N8" s="299" t="s">
        <v>71</v>
      </c>
      <c r="O8" s="303">
        <v>3</v>
      </c>
      <c r="P8" s="298">
        <v>4</v>
      </c>
      <c r="Q8" s="298">
        <v>5</v>
      </c>
      <c r="R8" s="299" t="s">
        <v>71</v>
      </c>
    </row>
    <row r="9" spans="1:18" ht="7.5" customHeight="1">
      <c r="A9" s="298"/>
      <c r="B9" s="305"/>
      <c r="C9" s="303"/>
      <c r="D9" s="298"/>
      <c r="E9" s="298"/>
      <c r="F9" s="299"/>
      <c r="G9" s="303"/>
      <c r="H9" s="298"/>
      <c r="I9" s="298"/>
      <c r="J9" s="299"/>
      <c r="K9" s="303"/>
      <c r="L9" s="298"/>
      <c r="M9" s="298"/>
      <c r="N9" s="299"/>
      <c r="O9" s="303"/>
      <c r="P9" s="298"/>
      <c r="Q9" s="298"/>
      <c r="R9" s="299"/>
    </row>
    <row r="10" spans="1:18" ht="22.5" customHeight="1">
      <c r="A10" s="139">
        <v>10000000</v>
      </c>
      <c r="B10" s="213" t="s">
        <v>72</v>
      </c>
      <c r="C10" s="214">
        <f>C11+C19+C21+C25</f>
        <v>208238.2</v>
      </c>
      <c r="D10" s="215">
        <f>D17+D21+D25</f>
        <v>13477.600000000002</v>
      </c>
      <c r="E10" s="215">
        <f>E21</f>
        <v>12579.2</v>
      </c>
      <c r="F10" s="216">
        <f>C10+D10</f>
        <v>221715.80000000002</v>
      </c>
      <c r="G10" s="214">
        <f>G11+G19+G21+G25</f>
        <v>212603.6</v>
      </c>
      <c r="H10" s="215">
        <f>H17+H21+H25</f>
        <v>13926.9</v>
      </c>
      <c r="I10" s="215">
        <f>I21</f>
        <v>13017</v>
      </c>
      <c r="J10" s="216">
        <f>G10+H10</f>
        <v>226530.5</v>
      </c>
      <c r="K10" s="214">
        <f>G10-C10</f>
        <v>4365.3999999999942</v>
      </c>
      <c r="L10" s="214">
        <f t="shared" ref="L10:N10" si="0">H10-D10</f>
        <v>449.29999999999745</v>
      </c>
      <c r="M10" s="214">
        <f t="shared" si="0"/>
        <v>437.79999999999927</v>
      </c>
      <c r="N10" s="214">
        <f t="shared" si="0"/>
        <v>4814.6999999999825</v>
      </c>
      <c r="O10" s="214">
        <f>G10/C10*100</f>
        <v>102.09634927693381</v>
      </c>
      <c r="P10" s="214">
        <f t="shared" ref="P10:R10" si="1">H10/D10*100</f>
        <v>103.33367958687005</v>
      </c>
      <c r="Q10" s="214">
        <f t="shared" si="1"/>
        <v>103.48034851182904</v>
      </c>
      <c r="R10" s="214">
        <f t="shared" si="1"/>
        <v>102.1715637766907</v>
      </c>
    </row>
    <row r="11" spans="1:18" ht="12.75" customHeight="1">
      <c r="A11" s="306">
        <v>11000000</v>
      </c>
      <c r="B11" s="308" t="s">
        <v>73</v>
      </c>
      <c r="C11" s="291">
        <f>C13+C14</f>
        <v>139216.4</v>
      </c>
      <c r="D11" s="292" t="s">
        <v>143</v>
      </c>
      <c r="E11" s="292" t="s">
        <v>143</v>
      </c>
      <c r="F11" s="293">
        <f>C11</f>
        <v>139216.4</v>
      </c>
      <c r="G11" s="291">
        <f>G13+G14</f>
        <v>143013.6</v>
      </c>
      <c r="H11" s="292" t="s">
        <v>143</v>
      </c>
      <c r="I11" s="292" t="s">
        <v>143</v>
      </c>
      <c r="J11" s="293">
        <f>G11</f>
        <v>143013.6</v>
      </c>
      <c r="K11" s="300">
        <f>K13+K14</f>
        <v>3797.2000000000062</v>
      </c>
      <c r="L11" s="292" t="s">
        <v>143</v>
      </c>
      <c r="M11" s="292" t="s">
        <v>143</v>
      </c>
      <c r="N11" s="293">
        <f>K11</f>
        <v>3797.2000000000062</v>
      </c>
      <c r="O11" s="291">
        <f>G11/C11*100</f>
        <v>102.72755221367598</v>
      </c>
      <c r="P11" s="292" t="s">
        <v>143</v>
      </c>
      <c r="Q11" s="292" t="s">
        <v>143</v>
      </c>
      <c r="R11" s="293">
        <f>O11</f>
        <v>102.72755221367598</v>
      </c>
    </row>
    <row r="12" spans="1:18" ht="37.5" customHeight="1">
      <c r="A12" s="307"/>
      <c r="B12" s="308"/>
      <c r="C12" s="291"/>
      <c r="D12" s="292"/>
      <c r="E12" s="292"/>
      <c r="F12" s="294"/>
      <c r="G12" s="291"/>
      <c r="H12" s="292"/>
      <c r="I12" s="292"/>
      <c r="J12" s="294"/>
      <c r="K12" s="301"/>
      <c r="L12" s="292"/>
      <c r="M12" s="292"/>
      <c r="N12" s="294"/>
      <c r="O12" s="291"/>
      <c r="P12" s="292"/>
      <c r="Q12" s="292"/>
      <c r="R12" s="294"/>
    </row>
    <row r="13" spans="1:18" s="140" customFormat="1" ht="20.25">
      <c r="A13" s="123">
        <v>11010000</v>
      </c>
      <c r="B13" s="154" t="s">
        <v>134</v>
      </c>
      <c r="C13" s="176">
        <v>136312.5</v>
      </c>
      <c r="D13" s="130" t="s">
        <v>143</v>
      </c>
      <c r="E13" s="130" t="s">
        <v>143</v>
      </c>
      <c r="F13" s="177">
        <f>C13</f>
        <v>136312.5</v>
      </c>
      <c r="G13" s="176">
        <f>140523.6-10</f>
        <v>140513.60000000001</v>
      </c>
      <c r="H13" s="130" t="s">
        <v>143</v>
      </c>
      <c r="I13" s="130" t="s">
        <v>143</v>
      </c>
      <c r="J13" s="177">
        <f>G13</f>
        <v>140513.60000000001</v>
      </c>
      <c r="K13" s="176">
        <f>G13-C13</f>
        <v>4201.1000000000058</v>
      </c>
      <c r="L13" s="130" t="s">
        <v>143</v>
      </c>
      <c r="M13" s="130" t="s">
        <v>143</v>
      </c>
      <c r="N13" s="177">
        <f>K13</f>
        <v>4201.1000000000058</v>
      </c>
      <c r="O13" s="176">
        <f>G13/C13*100</f>
        <v>103.08196240256764</v>
      </c>
      <c r="P13" s="130" t="s">
        <v>143</v>
      </c>
      <c r="Q13" s="130" t="s">
        <v>143</v>
      </c>
      <c r="R13" s="177">
        <f>O13</f>
        <v>103.08196240256764</v>
      </c>
    </row>
    <row r="14" spans="1:18" ht="25.5" customHeight="1">
      <c r="A14" s="112">
        <v>11020000</v>
      </c>
      <c r="B14" s="155" t="s">
        <v>74</v>
      </c>
      <c r="C14" s="178">
        <f>C15+C16</f>
        <v>2903.8999999999996</v>
      </c>
      <c r="D14" s="124" t="s">
        <v>143</v>
      </c>
      <c r="E14" s="124" t="s">
        <v>143</v>
      </c>
      <c r="F14" s="179">
        <f>C14</f>
        <v>2903.8999999999996</v>
      </c>
      <c r="G14" s="178">
        <f>G15+G16</f>
        <v>2500</v>
      </c>
      <c r="H14" s="124" t="s">
        <v>143</v>
      </c>
      <c r="I14" s="124" t="s">
        <v>143</v>
      </c>
      <c r="J14" s="179">
        <f>G14</f>
        <v>2500</v>
      </c>
      <c r="K14" s="178">
        <f>K15+K16</f>
        <v>-403.89999999999986</v>
      </c>
      <c r="L14" s="124" t="s">
        <v>143</v>
      </c>
      <c r="M14" s="124" t="s">
        <v>143</v>
      </c>
      <c r="N14" s="179">
        <f>K14</f>
        <v>-403.89999999999986</v>
      </c>
      <c r="O14" s="178">
        <f>G14/C14*100</f>
        <v>86.091118840180457</v>
      </c>
      <c r="P14" s="124" t="s">
        <v>143</v>
      </c>
      <c r="Q14" s="124" t="s">
        <v>143</v>
      </c>
      <c r="R14" s="179">
        <f>O14</f>
        <v>86.091118840180457</v>
      </c>
    </row>
    <row r="15" spans="1:18" ht="36.75" customHeight="1">
      <c r="A15" s="111">
        <v>11020200</v>
      </c>
      <c r="B15" s="156" t="s">
        <v>125</v>
      </c>
      <c r="C15" s="180">
        <v>2360.6999999999998</v>
      </c>
      <c r="D15" s="125" t="s">
        <v>143</v>
      </c>
      <c r="E15" s="125" t="s">
        <v>143</v>
      </c>
      <c r="F15" s="177">
        <f>C15</f>
        <v>2360.6999999999998</v>
      </c>
      <c r="G15" s="180">
        <v>1200</v>
      </c>
      <c r="H15" s="125" t="s">
        <v>143</v>
      </c>
      <c r="I15" s="125" t="s">
        <v>143</v>
      </c>
      <c r="J15" s="177">
        <f>G15</f>
        <v>1200</v>
      </c>
      <c r="K15" s="180">
        <f>G15-C15</f>
        <v>-1160.6999999999998</v>
      </c>
      <c r="L15" s="125" t="s">
        <v>143</v>
      </c>
      <c r="M15" s="125" t="s">
        <v>143</v>
      </c>
      <c r="N15" s="177">
        <f>K15</f>
        <v>-1160.6999999999998</v>
      </c>
      <c r="O15" s="180">
        <f>G15/C15*100</f>
        <v>50.832380226204101</v>
      </c>
      <c r="P15" s="125" t="s">
        <v>143</v>
      </c>
      <c r="Q15" s="125" t="s">
        <v>143</v>
      </c>
      <c r="R15" s="177">
        <f>O15</f>
        <v>50.832380226204101</v>
      </c>
    </row>
    <row r="16" spans="1:18" ht="36.75" customHeight="1">
      <c r="A16" s="111">
        <v>11023200</v>
      </c>
      <c r="B16" s="156" t="s">
        <v>163</v>
      </c>
      <c r="C16" s="180">
        <v>543.20000000000005</v>
      </c>
      <c r="D16" s="125" t="s">
        <v>143</v>
      </c>
      <c r="E16" s="125" t="s">
        <v>143</v>
      </c>
      <c r="F16" s="177">
        <f>C16</f>
        <v>543.20000000000005</v>
      </c>
      <c r="G16" s="180">
        <v>1300</v>
      </c>
      <c r="H16" s="125" t="s">
        <v>143</v>
      </c>
      <c r="I16" s="125" t="s">
        <v>143</v>
      </c>
      <c r="J16" s="177">
        <f>G16</f>
        <v>1300</v>
      </c>
      <c r="K16" s="180">
        <f>G16-C16</f>
        <v>756.8</v>
      </c>
      <c r="L16" s="125" t="s">
        <v>143</v>
      </c>
      <c r="M16" s="125" t="s">
        <v>143</v>
      </c>
      <c r="N16" s="177">
        <f>K16</f>
        <v>756.8</v>
      </c>
      <c r="O16" s="180">
        <f>G16/C16*100</f>
        <v>239.32253313696611</v>
      </c>
      <c r="P16" s="125" t="s">
        <v>143</v>
      </c>
      <c r="Q16" s="125" t="s">
        <v>143</v>
      </c>
      <c r="R16" s="177">
        <f>O16</f>
        <v>239.32253313696611</v>
      </c>
    </row>
    <row r="17" spans="1:18" ht="24.75" customHeight="1">
      <c r="A17" s="112">
        <v>12000000</v>
      </c>
      <c r="B17" s="155" t="s">
        <v>75</v>
      </c>
      <c r="C17" s="178" t="s">
        <v>143</v>
      </c>
      <c r="D17" s="124">
        <f>D18</f>
        <v>353.1</v>
      </c>
      <c r="E17" s="124" t="s">
        <v>143</v>
      </c>
      <c r="F17" s="175">
        <f>D17</f>
        <v>353.1</v>
      </c>
      <c r="G17" s="178" t="s">
        <v>143</v>
      </c>
      <c r="H17" s="124">
        <f>H18</f>
        <v>360</v>
      </c>
      <c r="I17" s="124" t="s">
        <v>143</v>
      </c>
      <c r="J17" s="175">
        <f>H17</f>
        <v>360</v>
      </c>
      <c r="K17" s="178" t="s">
        <v>143</v>
      </c>
      <c r="L17" s="124">
        <f>L18</f>
        <v>6.8999999999999773</v>
      </c>
      <c r="M17" s="124" t="s">
        <v>143</v>
      </c>
      <c r="N17" s="175">
        <f>L17</f>
        <v>6.8999999999999773</v>
      </c>
      <c r="O17" s="178" t="s">
        <v>143</v>
      </c>
      <c r="P17" s="124">
        <f>P18</f>
        <v>101.95412064570944</v>
      </c>
      <c r="Q17" s="124" t="s">
        <v>143</v>
      </c>
      <c r="R17" s="175">
        <f>P17</f>
        <v>101.95412064570944</v>
      </c>
    </row>
    <row r="18" spans="1:18" ht="20.25">
      <c r="A18" s="111">
        <v>12030000</v>
      </c>
      <c r="B18" s="156" t="s">
        <v>126</v>
      </c>
      <c r="C18" s="181" t="s">
        <v>143</v>
      </c>
      <c r="D18" s="125">
        <v>353.1</v>
      </c>
      <c r="E18" s="125" t="s">
        <v>143</v>
      </c>
      <c r="F18" s="177">
        <f>D18</f>
        <v>353.1</v>
      </c>
      <c r="G18" s="181" t="s">
        <v>143</v>
      </c>
      <c r="H18" s="125">
        <v>360</v>
      </c>
      <c r="I18" s="125" t="s">
        <v>143</v>
      </c>
      <c r="J18" s="177">
        <f>H18</f>
        <v>360</v>
      </c>
      <c r="K18" s="181" t="s">
        <v>143</v>
      </c>
      <c r="L18" s="125">
        <f>H18-D18</f>
        <v>6.8999999999999773</v>
      </c>
      <c r="M18" s="125" t="s">
        <v>143</v>
      </c>
      <c r="N18" s="177">
        <f>L18</f>
        <v>6.8999999999999773</v>
      </c>
      <c r="O18" s="181" t="s">
        <v>143</v>
      </c>
      <c r="P18" s="125">
        <f>H18/D18*100</f>
        <v>101.95412064570944</v>
      </c>
      <c r="Q18" s="125" t="s">
        <v>143</v>
      </c>
      <c r="R18" s="177">
        <f>P18</f>
        <v>101.95412064570944</v>
      </c>
    </row>
    <row r="19" spans="1:18" ht="26.25" customHeight="1">
      <c r="A19" s="112">
        <v>13000000</v>
      </c>
      <c r="B19" s="155" t="s">
        <v>154</v>
      </c>
      <c r="C19" s="178">
        <f>C20</f>
        <v>67513.8</v>
      </c>
      <c r="D19" s="124" t="s">
        <v>143</v>
      </c>
      <c r="E19" s="124" t="s">
        <v>143</v>
      </c>
      <c r="F19" s="175">
        <f>C19</f>
        <v>67513.8</v>
      </c>
      <c r="G19" s="178">
        <f>G20</f>
        <v>68000</v>
      </c>
      <c r="H19" s="124" t="s">
        <v>143</v>
      </c>
      <c r="I19" s="124" t="s">
        <v>143</v>
      </c>
      <c r="J19" s="175">
        <f>G19</f>
        <v>68000</v>
      </c>
      <c r="K19" s="178">
        <f>K20</f>
        <v>486.19999999999709</v>
      </c>
      <c r="L19" s="124" t="s">
        <v>143</v>
      </c>
      <c r="M19" s="124" t="s">
        <v>143</v>
      </c>
      <c r="N19" s="175">
        <f>K19</f>
        <v>486.19999999999709</v>
      </c>
      <c r="O19" s="178">
        <f>O20</f>
        <v>100.72014906582061</v>
      </c>
      <c r="P19" s="124" t="s">
        <v>143</v>
      </c>
      <c r="Q19" s="124" t="s">
        <v>143</v>
      </c>
      <c r="R19" s="175">
        <f>O19</f>
        <v>100.72014906582061</v>
      </c>
    </row>
    <row r="20" spans="1:18" ht="21" customHeight="1">
      <c r="A20" s="111">
        <v>13050000</v>
      </c>
      <c r="B20" s="156" t="s">
        <v>76</v>
      </c>
      <c r="C20" s="180">
        <v>67513.8</v>
      </c>
      <c r="D20" s="125" t="s">
        <v>143</v>
      </c>
      <c r="E20" s="125" t="s">
        <v>143</v>
      </c>
      <c r="F20" s="182">
        <f>C20</f>
        <v>67513.8</v>
      </c>
      <c r="G20" s="180">
        <v>68000</v>
      </c>
      <c r="H20" s="125" t="s">
        <v>143</v>
      </c>
      <c r="I20" s="125" t="s">
        <v>143</v>
      </c>
      <c r="J20" s="182">
        <f>G20</f>
        <v>68000</v>
      </c>
      <c r="K20" s="180">
        <f>G20-C20</f>
        <v>486.19999999999709</v>
      </c>
      <c r="L20" s="125" t="s">
        <v>143</v>
      </c>
      <c r="M20" s="125" t="s">
        <v>143</v>
      </c>
      <c r="N20" s="182">
        <f>K20</f>
        <v>486.19999999999709</v>
      </c>
      <c r="O20" s="180">
        <f>G20/C20*100</f>
        <v>100.72014906582061</v>
      </c>
      <c r="P20" s="125" t="s">
        <v>143</v>
      </c>
      <c r="Q20" s="125" t="s">
        <v>143</v>
      </c>
      <c r="R20" s="182">
        <f>O20</f>
        <v>100.72014906582061</v>
      </c>
    </row>
    <row r="21" spans="1:18" ht="25.5" customHeight="1">
      <c r="A21" s="114">
        <v>18000000</v>
      </c>
      <c r="B21" s="155" t="s">
        <v>127</v>
      </c>
      <c r="C21" s="178">
        <f>C23</f>
        <v>1508</v>
      </c>
      <c r="D21" s="126">
        <f>D22+D24+D23</f>
        <v>12640.400000000001</v>
      </c>
      <c r="E21" s="126">
        <f>E22+E24</f>
        <v>12579.2</v>
      </c>
      <c r="F21" s="175">
        <f>C21+D21</f>
        <v>14148.400000000001</v>
      </c>
      <c r="G21" s="178">
        <f>G23</f>
        <v>1590</v>
      </c>
      <c r="H21" s="126">
        <f>H22+H24+H23</f>
        <v>13081.9</v>
      </c>
      <c r="I21" s="126">
        <f>I22+I24</f>
        <v>13017</v>
      </c>
      <c r="J21" s="175">
        <f>G21+H21</f>
        <v>14671.9</v>
      </c>
      <c r="K21" s="178">
        <f>K23</f>
        <v>82</v>
      </c>
      <c r="L21" s="126">
        <f>L22+L24+L23</f>
        <v>441.49999999999926</v>
      </c>
      <c r="M21" s="126">
        <f>M22+M24</f>
        <v>437.79999999999927</v>
      </c>
      <c r="N21" s="175">
        <f>K21+L21</f>
        <v>523.49999999999932</v>
      </c>
      <c r="O21" s="178">
        <f>G21/C21*100</f>
        <v>105.43766578249335</v>
      </c>
      <c r="P21" s="178">
        <f t="shared" ref="P21:R21" si="2">H21/D21*100</f>
        <v>103.49276921616404</v>
      </c>
      <c r="Q21" s="178">
        <f t="shared" si="2"/>
        <v>103.48034851182904</v>
      </c>
      <c r="R21" s="178">
        <f t="shared" si="2"/>
        <v>103.70006502502049</v>
      </c>
    </row>
    <row r="22" spans="1:18" ht="20.25">
      <c r="A22" s="123">
        <v>18010000</v>
      </c>
      <c r="B22" s="154" t="s">
        <v>137</v>
      </c>
      <c r="C22" s="176" t="s">
        <v>143</v>
      </c>
      <c r="D22" s="129">
        <v>17</v>
      </c>
      <c r="E22" s="130">
        <f>D22</f>
        <v>17</v>
      </c>
      <c r="F22" s="177">
        <f>D22</f>
        <v>17</v>
      </c>
      <c r="G22" s="176" t="s">
        <v>143</v>
      </c>
      <c r="H22" s="129">
        <v>17</v>
      </c>
      <c r="I22" s="130">
        <f>H22</f>
        <v>17</v>
      </c>
      <c r="J22" s="177">
        <f>H22</f>
        <v>17</v>
      </c>
      <c r="K22" s="176" t="s">
        <v>143</v>
      </c>
      <c r="L22" s="129">
        <f>H22-D22</f>
        <v>0</v>
      </c>
      <c r="M22" s="130">
        <f>L22</f>
        <v>0</v>
      </c>
      <c r="N22" s="177">
        <f>L22</f>
        <v>0</v>
      </c>
      <c r="O22" s="176" t="s">
        <v>143</v>
      </c>
      <c r="P22" s="129">
        <f>H22/D22*100</f>
        <v>100</v>
      </c>
      <c r="Q22" s="130">
        <f>P22</f>
        <v>100</v>
      </c>
      <c r="R22" s="177">
        <f>P22</f>
        <v>100</v>
      </c>
    </row>
    <row r="23" spans="1:18" ht="20.25">
      <c r="A23" s="123">
        <v>18040000</v>
      </c>
      <c r="B23" s="157" t="s">
        <v>135</v>
      </c>
      <c r="C23" s="180">
        <v>1508</v>
      </c>
      <c r="D23" s="125">
        <v>61.2</v>
      </c>
      <c r="E23" s="130" t="s">
        <v>143</v>
      </c>
      <c r="F23" s="182">
        <f>C23+D23</f>
        <v>1569.2</v>
      </c>
      <c r="G23" s="180">
        <v>1590</v>
      </c>
      <c r="H23" s="125">
        <v>64.900000000000006</v>
      </c>
      <c r="I23" s="130" t="s">
        <v>143</v>
      </c>
      <c r="J23" s="182">
        <f>G23+H23</f>
        <v>1654.9</v>
      </c>
      <c r="K23" s="180">
        <f>G23-C23</f>
        <v>82</v>
      </c>
      <c r="L23" s="180">
        <f>H23-D23</f>
        <v>3.7000000000000028</v>
      </c>
      <c r="M23" s="130" t="s">
        <v>143</v>
      </c>
      <c r="N23" s="182">
        <f>K23+L23</f>
        <v>85.7</v>
      </c>
      <c r="O23" s="180">
        <f>G23/C23*100</f>
        <v>105.43766578249335</v>
      </c>
      <c r="P23" s="180">
        <f>H23/D23*100</f>
        <v>106.04575163398692</v>
      </c>
      <c r="Q23" s="130" t="s">
        <v>143</v>
      </c>
      <c r="R23" s="182">
        <f>J23/F23*100</f>
        <v>105.46138159571757</v>
      </c>
    </row>
    <row r="24" spans="1:18" ht="22.5" customHeight="1">
      <c r="A24" s="111">
        <v>18050000</v>
      </c>
      <c r="B24" s="156" t="s">
        <v>136</v>
      </c>
      <c r="C24" s="180" t="s">
        <v>143</v>
      </c>
      <c r="D24" s="125">
        <v>12562.2</v>
      </c>
      <c r="E24" s="125">
        <f>D24</f>
        <v>12562.2</v>
      </c>
      <c r="F24" s="182">
        <f>D24</f>
        <v>12562.2</v>
      </c>
      <c r="G24" s="180" t="s">
        <v>143</v>
      </c>
      <c r="H24" s="125">
        <v>13000</v>
      </c>
      <c r="I24" s="125">
        <f>H24</f>
        <v>13000</v>
      </c>
      <c r="J24" s="182">
        <f>H24</f>
        <v>13000</v>
      </c>
      <c r="K24" s="180" t="s">
        <v>143</v>
      </c>
      <c r="L24" s="125">
        <f>H24-D24</f>
        <v>437.79999999999927</v>
      </c>
      <c r="M24" s="125">
        <f>L24</f>
        <v>437.79999999999927</v>
      </c>
      <c r="N24" s="182">
        <f>L24</f>
        <v>437.79999999999927</v>
      </c>
      <c r="O24" s="180" t="s">
        <v>143</v>
      </c>
      <c r="P24" s="125">
        <f>H24/D24*100</f>
        <v>103.48505834965212</v>
      </c>
      <c r="Q24" s="125">
        <f>I24/E24*100</f>
        <v>103.48505834965212</v>
      </c>
      <c r="R24" s="125">
        <f>J24/F24*100</f>
        <v>103.48505834965212</v>
      </c>
    </row>
    <row r="25" spans="1:18" ht="23.25" customHeight="1">
      <c r="A25" s="114">
        <v>19000000</v>
      </c>
      <c r="B25" s="158" t="s">
        <v>138</v>
      </c>
      <c r="C25" s="183">
        <f>C27</f>
        <v>0</v>
      </c>
      <c r="D25" s="131">
        <f>D26</f>
        <v>484.1</v>
      </c>
      <c r="E25" s="131" t="s">
        <v>143</v>
      </c>
      <c r="F25" s="179">
        <f>C25+D25</f>
        <v>484.1</v>
      </c>
      <c r="G25" s="183">
        <f>G27</f>
        <v>0</v>
      </c>
      <c r="H25" s="131">
        <f>H26</f>
        <v>485</v>
      </c>
      <c r="I25" s="131" t="s">
        <v>143</v>
      </c>
      <c r="J25" s="179">
        <f>G25+H25</f>
        <v>485</v>
      </c>
      <c r="K25" s="183">
        <f>K27</f>
        <v>0</v>
      </c>
      <c r="L25" s="131">
        <f>L26</f>
        <v>0.89999999999997726</v>
      </c>
      <c r="M25" s="131" t="s">
        <v>143</v>
      </c>
      <c r="N25" s="179">
        <f>K25+L25</f>
        <v>0.89999999999997726</v>
      </c>
      <c r="O25" s="183">
        <f>O27</f>
        <v>0</v>
      </c>
      <c r="P25" s="131">
        <f>H25/D25*100</f>
        <v>100.18591200165254</v>
      </c>
      <c r="Q25" s="131" t="s">
        <v>143</v>
      </c>
      <c r="R25" s="179">
        <f>J25/D25*100</f>
        <v>100.18591200165254</v>
      </c>
    </row>
    <row r="26" spans="1:18" ht="21" customHeight="1">
      <c r="A26" s="111">
        <v>19010000</v>
      </c>
      <c r="B26" s="156" t="s">
        <v>139</v>
      </c>
      <c r="C26" s="180" t="s">
        <v>143</v>
      </c>
      <c r="D26" s="125">
        <v>484.1</v>
      </c>
      <c r="E26" s="125" t="s">
        <v>143</v>
      </c>
      <c r="F26" s="182">
        <f>D26</f>
        <v>484.1</v>
      </c>
      <c r="G26" s="180" t="s">
        <v>143</v>
      </c>
      <c r="H26" s="125">
        <v>485</v>
      </c>
      <c r="I26" s="125" t="s">
        <v>143</v>
      </c>
      <c r="J26" s="182">
        <f>H26</f>
        <v>485</v>
      </c>
      <c r="K26" s="180" t="s">
        <v>143</v>
      </c>
      <c r="L26" s="125">
        <f>H26-D26</f>
        <v>0.89999999999997726</v>
      </c>
      <c r="M26" s="125" t="s">
        <v>143</v>
      </c>
      <c r="N26" s="182">
        <f>L26</f>
        <v>0.89999999999997726</v>
      </c>
      <c r="O26" s="180" t="s">
        <v>143</v>
      </c>
      <c r="P26" s="125">
        <f>H26/D26*100</f>
        <v>100.18591200165254</v>
      </c>
      <c r="Q26" s="125" t="s">
        <v>143</v>
      </c>
      <c r="R26" s="182">
        <f>P26</f>
        <v>100.18591200165254</v>
      </c>
    </row>
    <row r="27" spans="1:18" ht="22.5" hidden="1" customHeight="1">
      <c r="A27" s="111">
        <v>19040000</v>
      </c>
      <c r="B27" s="156" t="s">
        <v>140</v>
      </c>
      <c r="C27" s="180">
        <v>0</v>
      </c>
      <c r="D27" s="125" t="s">
        <v>143</v>
      </c>
      <c r="E27" s="125" t="s">
        <v>143</v>
      </c>
      <c r="F27" s="182">
        <f>C27</f>
        <v>0</v>
      </c>
      <c r="G27" s="180">
        <v>0</v>
      </c>
      <c r="H27" s="125" t="s">
        <v>143</v>
      </c>
      <c r="I27" s="125" t="s">
        <v>143</v>
      </c>
      <c r="J27" s="182">
        <f>G27</f>
        <v>0</v>
      </c>
      <c r="K27" s="180">
        <v>0</v>
      </c>
      <c r="L27" s="125" t="s">
        <v>143</v>
      </c>
      <c r="M27" s="125" t="s">
        <v>143</v>
      </c>
      <c r="N27" s="182">
        <f>K27</f>
        <v>0</v>
      </c>
      <c r="O27" s="180">
        <v>0</v>
      </c>
      <c r="P27" s="125" t="s">
        <v>143</v>
      </c>
      <c r="Q27" s="125" t="s">
        <v>143</v>
      </c>
      <c r="R27" s="182">
        <f>O27</f>
        <v>0</v>
      </c>
    </row>
    <row r="28" spans="1:18" ht="24" customHeight="1">
      <c r="A28" s="139">
        <v>20000000</v>
      </c>
      <c r="B28" s="217" t="s">
        <v>77</v>
      </c>
      <c r="C28" s="218">
        <f>C29+C35+C41</f>
        <v>2198</v>
      </c>
      <c r="D28" s="219">
        <f>D29+D41+D45</f>
        <v>8784.2000000000007</v>
      </c>
      <c r="E28" s="219">
        <f>E41</f>
        <v>2832.7</v>
      </c>
      <c r="F28" s="220">
        <f>C28+D28</f>
        <v>10982.2</v>
      </c>
      <c r="G28" s="218">
        <f>G29+G35+G41</f>
        <v>1662</v>
      </c>
      <c r="H28" s="219">
        <f>H29+H41+H45</f>
        <v>7584.585</v>
      </c>
      <c r="I28" s="219">
        <f>I41</f>
        <v>2000</v>
      </c>
      <c r="J28" s="220">
        <f>G28+H28</f>
        <v>9246.5849999999991</v>
      </c>
      <c r="K28" s="218">
        <f>K29+K35+K41</f>
        <v>-536.00000000000011</v>
      </c>
      <c r="L28" s="219">
        <f>L29+L41+L45</f>
        <v>-1199.6150000000002</v>
      </c>
      <c r="M28" s="219">
        <f>M41</f>
        <v>-832.69999999999982</v>
      </c>
      <c r="N28" s="220">
        <f>K28+L28</f>
        <v>-1735.6150000000002</v>
      </c>
      <c r="O28" s="218">
        <f>G28/C28*100</f>
        <v>75.614194722474977</v>
      </c>
      <c r="P28" s="218">
        <f t="shared" ref="P28:R29" si="3">H28/D28*100</f>
        <v>86.343491723776779</v>
      </c>
      <c r="Q28" s="218">
        <f t="shared" si="3"/>
        <v>70.604017368588273</v>
      </c>
      <c r="R28" s="218">
        <f t="shared" si="3"/>
        <v>84.196108247892028</v>
      </c>
    </row>
    <row r="29" spans="1:18" ht="22.5" customHeight="1">
      <c r="A29" s="112">
        <v>21000000</v>
      </c>
      <c r="B29" s="159" t="s">
        <v>78</v>
      </c>
      <c r="C29" s="178">
        <f>C30+C31+C32+C33</f>
        <v>135.1</v>
      </c>
      <c r="D29" s="124">
        <f>D34</f>
        <v>115.4</v>
      </c>
      <c r="E29" s="124" t="s">
        <v>143</v>
      </c>
      <c r="F29" s="175">
        <f>C29+D29</f>
        <v>250.5</v>
      </c>
      <c r="G29" s="178">
        <f>G30+G31+G32+G33</f>
        <v>82</v>
      </c>
      <c r="H29" s="124">
        <f>H34</f>
        <v>0</v>
      </c>
      <c r="I29" s="124" t="s">
        <v>143</v>
      </c>
      <c r="J29" s="175">
        <f>G29+H29</f>
        <v>82</v>
      </c>
      <c r="K29" s="178">
        <f>K30+K31+K32+K33</f>
        <v>-53.1</v>
      </c>
      <c r="L29" s="124">
        <f>L34</f>
        <v>-115.4</v>
      </c>
      <c r="M29" s="124" t="s">
        <v>143</v>
      </c>
      <c r="N29" s="175">
        <f>K29+L29</f>
        <v>-168.5</v>
      </c>
      <c r="O29" s="178">
        <f>G29/C29*100</f>
        <v>60.695780903034787</v>
      </c>
      <c r="P29" s="178">
        <f t="shared" si="3"/>
        <v>0</v>
      </c>
      <c r="Q29" s="124" t="s">
        <v>143</v>
      </c>
      <c r="R29" s="178">
        <f t="shared" si="3"/>
        <v>32.734530938123754</v>
      </c>
    </row>
    <row r="30" spans="1:18" s="113" customFormat="1" ht="63" customHeight="1">
      <c r="A30" s="111">
        <v>21010300</v>
      </c>
      <c r="B30" s="160" t="s">
        <v>117</v>
      </c>
      <c r="C30" s="180">
        <v>114</v>
      </c>
      <c r="D30" s="125" t="s">
        <v>143</v>
      </c>
      <c r="E30" s="125" t="s">
        <v>143</v>
      </c>
      <c r="F30" s="182">
        <f>C30</f>
        <v>114</v>
      </c>
      <c r="G30" s="180">
        <v>60</v>
      </c>
      <c r="H30" s="125" t="s">
        <v>143</v>
      </c>
      <c r="I30" s="125" t="s">
        <v>143</v>
      </c>
      <c r="J30" s="182">
        <f>G30</f>
        <v>60</v>
      </c>
      <c r="K30" s="180">
        <f>G30-C30</f>
        <v>-54</v>
      </c>
      <c r="L30" s="125" t="s">
        <v>143</v>
      </c>
      <c r="M30" s="125" t="s">
        <v>143</v>
      </c>
      <c r="N30" s="182">
        <f>K30</f>
        <v>-54</v>
      </c>
      <c r="O30" s="178">
        <f>G30/C30*100</f>
        <v>52.631578947368418</v>
      </c>
      <c r="P30" s="125" t="s">
        <v>143</v>
      </c>
      <c r="Q30" s="125" t="s">
        <v>143</v>
      </c>
      <c r="R30" s="182">
        <f>J30/F30*100</f>
        <v>52.631578947368418</v>
      </c>
    </row>
    <row r="31" spans="1:18" ht="36.75" hidden="1" customHeight="1">
      <c r="A31" s="111">
        <v>21050000</v>
      </c>
      <c r="B31" s="156" t="s">
        <v>118</v>
      </c>
      <c r="C31" s="180">
        <v>0</v>
      </c>
      <c r="D31" s="125" t="s">
        <v>143</v>
      </c>
      <c r="E31" s="125" t="s">
        <v>143</v>
      </c>
      <c r="F31" s="182">
        <f>C31</f>
        <v>0</v>
      </c>
      <c r="G31" s="180">
        <v>0</v>
      </c>
      <c r="H31" s="125" t="s">
        <v>143</v>
      </c>
      <c r="I31" s="125" t="s">
        <v>143</v>
      </c>
      <c r="J31" s="182">
        <f>G31</f>
        <v>0</v>
      </c>
      <c r="K31" s="180">
        <f t="shared" ref="K31:K33" si="4">G31-C31</f>
        <v>0</v>
      </c>
      <c r="L31" s="125" t="s">
        <v>143</v>
      </c>
      <c r="M31" s="125" t="s">
        <v>143</v>
      </c>
      <c r="N31" s="182">
        <f>K31</f>
        <v>0</v>
      </c>
      <c r="O31" s="178" t="e">
        <f t="shared" ref="O31:O33" si="5">G31/C31*100</f>
        <v>#DIV/0!</v>
      </c>
      <c r="P31" s="125" t="s">
        <v>143</v>
      </c>
      <c r="Q31" s="125" t="s">
        <v>143</v>
      </c>
      <c r="R31" s="182" t="e">
        <f t="shared" ref="R31:R35" si="6">J31/F31*100</f>
        <v>#DIV/0!</v>
      </c>
    </row>
    <row r="32" spans="1:18" ht="81" hidden="1" customHeight="1">
      <c r="A32" s="111">
        <v>21080900</v>
      </c>
      <c r="B32" s="156" t="s">
        <v>121</v>
      </c>
      <c r="C32" s="180">
        <v>0</v>
      </c>
      <c r="D32" s="125" t="s">
        <v>143</v>
      </c>
      <c r="E32" s="125" t="s">
        <v>143</v>
      </c>
      <c r="F32" s="182">
        <f>C32</f>
        <v>0</v>
      </c>
      <c r="G32" s="180">
        <v>0</v>
      </c>
      <c r="H32" s="125" t="s">
        <v>143</v>
      </c>
      <c r="I32" s="125" t="s">
        <v>143</v>
      </c>
      <c r="J32" s="182">
        <f>G32</f>
        <v>0</v>
      </c>
      <c r="K32" s="180">
        <f t="shared" si="4"/>
        <v>0</v>
      </c>
      <c r="L32" s="125" t="s">
        <v>143</v>
      </c>
      <c r="M32" s="125" t="s">
        <v>143</v>
      </c>
      <c r="N32" s="182">
        <f>K32</f>
        <v>0</v>
      </c>
      <c r="O32" s="178" t="e">
        <f t="shared" si="5"/>
        <v>#DIV/0!</v>
      </c>
      <c r="P32" s="125" t="s">
        <v>143</v>
      </c>
      <c r="Q32" s="125" t="s">
        <v>143</v>
      </c>
      <c r="R32" s="182" t="e">
        <f t="shared" si="6"/>
        <v>#DIV/0!</v>
      </c>
    </row>
    <row r="33" spans="1:18" ht="27" customHeight="1">
      <c r="A33" s="111">
        <v>21081100</v>
      </c>
      <c r="B33" s="156" t="s">
        <v>122</v>
      </c>
      <c r="C33" s="180">
        <v>21.1</v>
      </c>
      <c r="D33" s="125" t="s">
        <v>143</v>
      </c>
      <c r="E33" s="125" t="s">
        <v>143</v>
      </c>
      <c r="F33" s="182">
        <f>C33</f>
        <v>21.1</v>
      </c>
      <c r="G33" s="180">
        <v>22</v>
      </c>
      <c r="H33" s="125" t="s">
        <v>143</v>
      </c>
      <c r="I33" s="125" t="s">
        <v>143</v>
      </c>
      <c r="J33" s="182">
        <f>G33</f>
        <v>22</v>
      </c>
      <c r="K33" s="180">
        <f t="shared" si="4"/>
        <v>0.89999999999999858</v>
      </c>
      <c r="L33" s="125" t="s">
        <v>143</v>
      </c>
      <c r="M33" s="125" t="s">
        <v>143</v>
      </c>
      <c r="N33" s="182">
        <f>K33</f>
        <v>0.89999999999999858</v>
      </c>
      <c r="O33" s="176">
        <f t="shared" si="5"/>
        <v>104.26540284360189</v>
      </c>
      <c r="P33" s="125" t="s">
        <v>143</v>
      </c>
      <c r="Q33" s="125" t="s">
        <v>143</v>
      </c>
      <c r="R33" s="182">
        <f t="shared" si="6"/>
        <v>104.26540284360189</v>
      </c>
    </row>
    <row r="34" spans="1:18" ht="27" customHeight="1">
      <c r="A34" s="111">
        <v>21110000</v>
      </c>
      <c r="B34" s="156" t="s">
        <v>119</v>
      </c>
      <c r="C34" s="180" t="s">
        <v>143</v>
      </c>
      <c r="D34" s="125">
        <v>115.4</v>
      </c>
      <c r="E34" s="125" t="s">
        <v>143</v>
      </c>
      <c r="F34" s="182">
        <f>D34</f>
        <v>115.4</v>
      </c>
      <c r="G34" s="180" t="s">
        <v>143</v>
      </c>
      <c r="H34" s="125">
        <v>0</v>
      </c>
      <c r="I34" s="125" t="s">
        <v>143</v>
      </c>
      <c r="J34" s="182">
        <f>H34</f>
        <v>0</v>
      </c>
      <c r="K34" s="180" t="s">
        <v>143</v>
      </c>
      <c r="L34" s="125">
        <f>H34-D34</f>
        <v>-115.4</v>
      </c>
      <c r="M34" s="125" t="s">
        <v>143</v>
      </c>
      <c r="N34" s="182">
        <f>L34</f>
        <v>-115.4</v>
      </c>
      <c r="O34" s="180" t="s">
        <v>143</v>
      </c>
      <c r="P34" s="125">
        <f>H34/D34*100</f>
        <v>0</v>
      </c>
      <c r="Q34" s="125" t="s">
        <v>143</v>
      </c>
      <c r="R34" s="182">
        <f t="shared" si="6"/>
        <v>0</v>
      </c>
    </row>
    <row r="35" spans="1:18" ht="37.5" customHeight="1">
      <c r="A35" s="112">
        <v>22000000</v>
      </c>
      <c r="B35" s="155" t="s">
        <v>155</v>
      </c>
      <c r="C35" s="178">
        <f>C36+C37+C39+C40+C38</f>
        <v>1883.9</v>
      </c>
      <c r="D35" s="124" t="s">
        <v>143</v>
      </c>
      <c r="E35" s="124" t="s">
        <v>143</v>
      </c>
      <c r="F35" s="175">
        <f t="shared" ref="F35:F40" si="7">C35</f>
        <v>1883.9</v>
      </c>
      <c r="G35" s="178">
        <f>G36+G37+G39+G40</f>
        <v>1380</v>
      </c>
      <c r="H35" s="124" t="s">
        <v>143</v>
      </c>
      <c r="I35" s="124" t="s">
        <v>143</v>
      </c>
      <c r="J35" s="175">
        <f t="shared" ref="J35:J40" si="8">G35</f>
        <v>1380</v>
      </c>
      <c r="K35" s="178">
        <f>G35-C35</f>
        <v>-503.90000000000009</v>
      </c>
      <c r="L35" s="124" t="s">
        <v>143</v>
      </c>
      <c r="M35" s="124" t="s">
        <v>143</v>
      </c>
      <c r="N35" s="175">
        <f>K35</f>
        <v>-503.90000000000009</v>
      </c>
      <c r="O35" s="178">
        <f>G35/C35*100</f>
        <v>73.252295769414516</v>
      </c>
      <c r="P35" s="124" t="s">
        <v>143</v>
      </c>
      <c r="Q35" s="124" t="s">
        <v>143</v>
      </c>
      <c r="R35" s="179">
        <f t="shared" si="6"/>
        <v>73.252295769414516</v>
      </c>
    </row>
    <row r="36" spans="1:18" s="140" customFormat="1" ht="38.25" hidden="1" customHeight="1">
      <c r="A36" s="111">
        <v>22010000</v>
      </c>
      <c r="B36" s="156" t="s">
        <v>141</v>
      </c>
      <c r="C36" s="180">
        <v>0</v>
      </c>
      <c r="D36" s="125" t="s">
        <v>143</v>
      </c>
      <c r="E36" s="125" t="s">
        <v>143</v>
      </c>
      <c r="F36" s="182">
        <f t="shared" si="7"/>
        <v>0</v>
      </c>
      <c r="G36" s="180">
        <v>0</v>
      </c>
      <c r="H36" s="125" t="s">
        <v>143</v>
      </c>
      <c r="I36" s="125" t="s">
        <v>143</v>
      </c>
      <c r="J36" s="182">
        <f t="shared" si="8"/>
        <v>0</v>
      </c>
      <c r="K36" s="180">
        <v>0</v>
      </c>
      <c r="L36" s="125" t="s">
        <v>143</v>
      </c>
      <c r="M36" s="125" t="s">
        <v>143</v>
      </c>
      <c r="N36" s="182">
        <f>K36</f>
        <v>0</v>
      </c>
      <c r="O36" s="180">
        <v>0</v>
      </c>
      <c r="P36" s="125" t="s">
        <v>143</v>
      </c>
      <c r="Q36" s="125" t="s">
        <v>143</v>
      </c>
      <c r="R36" s="182">
        <f>O36</f>
        <v>0</v>
      </c>
    </row>
    <row r="37" spans="1:18" ht="38.25" hidden="1" customHeight="1">
      <c r="A37" s="123">
        <v>22010300</v>
      </c>
      <c r="B37" s="154" t="s">
        <v>153</v>
      </c>
      <c r="C37" s="176">
        <v>0</v>
      </c>
      <c r="D37" s="130" t="s">
        <v>143</v>
      </c>
      <c r="E37" s="130" t="s">
        <v>143</v>
      </c>
      <c r="F37" s="177">
        <f t="shared" si="7"/>
        <v>0</v>
      </c>
      <c r="G37" s="176">
        <v>0</v>
      </c>
      <c r="H37" s="130" t="s">
        <v>143</v>
      </c>
      <c r="I37" s="130" t="s">
        <v>143</v>
      </c>
      <c r="J37" s="177">
        <f t="shared" si="8"/>
        <v>0</v>
      </c>
      <c r="K37" s="176">
        <v>0</v>
      </c>
      <c r="L37" s="130" t="s">
        <v>143</v>
      </c>
      <c r="M37" s="130" t="s">
        <v>143</v>
      </c>
      <c r="N37" s="177">
        <f>K37</f>
        <v>0</v>
      </c>
      <c r="O37" s="176">
        <v>0</v>
      </c>
      <c r="P37" s="130" t="s">
        <v>143</v>
      </c>
      <c r="Q37" s="130" t="s">
        <v>143</v>
      </c>
      <c r="R37" s="177">
        <f>O37</f>
        <v>0</v>
      </c>
    </row>
    <row r="38" spans="1:18" ht="38.25" customHeight="1">
      <c r="A38" s="123">
        <v>22010300</v>
      </c>
      <c r="B38" s="154" t="s">
        <v>153</v>
      </c>
      <c r="C38" s="176">
        <v>20</v>
      </c>
      <c r="D38" s="130" t="s">
        <v>143</v>
      </c>
      <c r="E38" s="130" t="s">
        <v>143</v>
      </c>
      <c r="F38" s="177">
        <f t="shared" si="7"/>
        <v>20</v>
      </c>
      <c r="G38" s="176">
        <v>0</v>
      </c>
      <c r="H38" s="125" t="s">
        <v>143</v>
      </c>
      <c r="I38" s="125" t="s">
        <v>143</v>
      </c>
      <c r="J38" s="177">
        <f t="shared" si="8"/>
        <v>0</v>
      </c>
      <c r="K38" s="176">
        <f>G38-C38</f>
        <v>-20</v>
      </c>
      <c r="L38" s="176">
        <v>0</v>
      </c>
      <c r="M38" s="176">
        <v>0</v>
      </c>
      <c r="N38" s="176">
        <f t="shared" ref="N38" si="9">J38-F38</f>
        <v>-20</v>
      </c>
      <c r="O38" s="176">
        <f>G38/C38*100</f>
        <v>0</v>
      </c>
      <c r="P38" s="176">
        <v>0</v>
      </c>
      <c r="Q38" s="176">
        <v>0</v>
      </c>
      <c r="R38" s="176">
        <f t="shared" ref="R38" si="10">J38/F38*100</f>
        <v>0</v>
      </c>
    </row>
    <row r="39" spans="1:18" s="140" customFormat="1" ht="37.5">
      <c r="A39" s="123">
        <v>22080000</v>
      </c>
      <c r="B39" s="161" t="s">
        <v>142</v>
      </c>
      <c r="C39" s="176">
        <v>1815.4</v>
      </c>
      <c r="D39" s="130" t="s">
        <v>143</v>
      </c>
      <c r="E39" s="130" t="s">
        <v>143</v>
      </c>
      <c r="F39" s="177">
        <f t="shared" si="7"/>
        <v>1815.4</v>
      </c>
      <c r="G39" s="176">
        <v>1330</v>
      </c>
      <c r="H39" s="130" t="s">
        <v>143</v>
      </c>
      <c r="I39" s="130" t="s">
        <v>143</v>
      </c>
      <c r="J39" s="177">
        <f t="shared" si="8"/>
        <v>1330</v>
      </c>
      <c r="K39" s="176">
        <f>G39-C39</f>
        <v>-485.40000000000009</v>
      </c>
      <c r="L39" s="130" t="s">
        <v>143</v>
      </c>
      <c r="M39" s="130" t="s">
        <v>143</v>
      </c>
      <c r="N39" s="177">
        <f>K39</f>
        <v>-485.40000000000009</v>
      </c>
      <c r="O39" s="176">
        <f>G39/C39*100</f>
        <v>73.262090999228818</v>
      </c>
      <c r="P39" s="130" t="s">
        <v>143</v>
      </c>
      <c r="Q39" s="130" t="s">
        <v>143</v>
      </c>
      <c r="R39" s="177">
        <f>J39/F39*100</f>
        <v>73.262090999228818</v>
      </c>
    </row>
    <row r="40" spans="1:18" s="140" customFormat="1" ht="26.25" customHeight="1">
      <c r="A40" s="123">
        <v>22090000</v>
      </c>
      <c r="B40" s="154" t="s">
        <v>79</v>
      </c>
      <c r="C40" s="176">
        <v>48.5</v>
      </c>
      <c r="D40" s="130" t="s">
        <v>143</v>
      </c>
      <c r="E40" s="130" t="s">
        <v>143</v>
      </c>
      <c r="F40" s="177">
        <f t="shared" si="7"/>
        <v>48.5</v>
      </c>
      <c r="G40" s="176">
        <f>40+10</f>
        <v>50</v>
      </c>
      <c r="H40" s="130" t="s">
        <v>143</v>
      </c>
      <c r="I40" s="130" t="s">
        <v>143</v>
      </c>
      <c r="J40" s="177">
        <f t="shared" si="8"/>
        <v>50</v>
      </c>
      <c r="K40" s="176">
        <f>G40-C40</f>
        <v>1.5</v>
      </c>
      <c r="L40" s="130" t="s">
        <v>143</v>
      </c>
      <c r="M40" s="130" t="s">
        <v>143</v>
      </c>
      <c r="N40" s="177">
        <f>K40</f>
        <v>1.5</v>
      </c>
      <c r="O40" s="176">
        <f>G40/C40*100</f>
        <v>103.09278350515463</v>
      </c>
      <c r="P40" s="130" t="s">
        <v>143</v>
      </c>
      <c r="Q40" s="130" t="s">
        <v>143</v>
      </c>
      <c r="R40" s="177">
        <f>J40/F40*100</f>
        <v>103.09278350515463</v>
      </c>
    </row>
    <row r="41" spans="1:18" ht="26.25" customHeight="1">
      <c r="A41" s="112">
        <v>24000000</v>
      </c>
      <c r="B41" s="162" t="s">
        <v>80</v>
      </c>
      <c r="C41" s="178">
        <f>C42</f>
        <v>179</v>
      </c>
      <c r="D41" s="124">
        <f>D43+D44</f>
        <v>3449.2</v>
      </c>
      <c r="E41" s="131">
        <f>E44</f>
        <v>2832.7</v>
      </c>
      <c r="F41" s="175">
        <f>C41+D41</f>
        <v>3628.2</v>
      </c>
      <c r="G41" s="178">
        <f>G42</f>
        <v>200</v>
      </c>
      <c r="H41" s="124">
        <f>H43+H44</f>
        <v>2650</v>
      </c>
      <c r="I41" s="131">
        <f>I44</f>
        <v>2000</v>
      </c>
      <c r="J41" s="175">
        <f>G41+H41</f>
        <v>2850</v>
      </c>
      <c r="K41" s="178">
        <f>K42</f>
        <v>21</v>
      </c>
      <c r="L41" s="124">
        <f>L43+L44</f>
        <v>-799.19999999999982</v>
      </c>
      <c r="M41" s="131">
        <f>M44</f>
        <v>-832.69999999999982</v>
      </c>
      <c r="N41" s="175">
        <f>K41+L41</f>
        <v>-778.19999999999982</v>
      </c>
      <c r="O41" s="178">
        <f>G41/C41*100</f>
        <v>111.73184357541899</v>
      </c>
      <c r="P41" s="178">
        <f>H41/D41*100</f>
        <v>76.829409718195535</v>
      </c>
      <c r="Q41" s="178">
        <f>I41/E41*100</f>
        <v>70.604017368588273</v>
      </c>
      <c r="R41" s="178">
        <f>J41/F41*100</f>
        <v>78.551347775756568</v>
      </c>
    </row>
    <row r="42" spans="1:18" ht="22.5" customHeight="1">
      <c r="A42" s="111">
        <v>24060300</v>
      </c>
      <c r="B42" s="156" t="s">
        <v>81</v>
      </c>
      <c r="C42" s="180">
        <v>179</v>
      </c>
      <c r="D42" s="125" t="s">
        <v>143</v>
      </c>
      <c r="E42" s="125" t="s">
        <v>143</v>
      </c>
      <c r="F42" s="182">
        <f>C42</f>
        <v>179</v>
      </c>
      <c r="G42" s="180">
        <v>200</v>
      </c>
      <c r="H42" s="125" t="s">
        <v>143</v>
      </c>
      <c r="I42" s="125" t="s">
        <v>143</v>
      </c>
      <c r="J42" s="182">
        <f>G42</f>
        <v>200</v>
      </c>
      <c r="K42" s="180">
        <f>G42-C42</f>
        <v>21</v>
      </c>
      <c r="L42" s="125" t="s">
        <v>143</v>
      </c>
      <c r="M42" s="125" t="s">
        <v>143</v>
      </c>
      <c r="N42" s="182">
        <f>K42</f>
        <v>21</v>
      </c>
      <c r="O42" s="180">
        <f>G42/C42*100</f>
        <v>111.73184357541899</v>
      </c>
      <c r="P42" s="125" t="s">
        <v>143</v>
      </c>
      <c r="Q42" s="125" t="s">
        <v>143</v>
      </c>
      <c r="R42" s="176">
        <f>J42/F42*100</f>
        <v>111.73184357541899</v>
      </c>
    </row>
    <row r="43" spans="1:18" ht="60" customHeight="1">
      <c r="A43" s="111">
        <v>24062100</v>
      </c>
      <c r="B43" s="160" t="s">
        <v>123</v>
      </c>
      <c r="C43" s="184" t="s">
        <v>143</v>
      </c>
      <c r="D43" s="125">
        <v>616.5</v>
      </c>
      <c r="E43" s="125" t="s">
        <v>143</v>
      </c>
      <c r="F43" s="182">
        <f>D43</f>
        <v>616.5</v>
      </c>
      <c r="G43" s="184" t="s">
        <v>143</v>
      </c>
      <c r="H43" s="125">
        <v>650</v>
      </c>
      <c r="I43" s="125" t="s">
        <v>143</v>
      </c>
      <c r="J43" s="182">
        <f>H43</f>
        <v>650</v>
      </c>
      <c r="K43" s="184" t="s">
        <v>143</v>
      </c>
      <c r="L43" s="125">
        <f>H43-D43</f>
        <v>33.5</v>
      </c>
      <c r="M43" s="125" t="s">
        <v>143</v>
      </c>
      <c r="N43" s="182">
        <f>L43</f>
        <v>33.5</v>
      </c>
      <c r="O43" s="184" t="s">
        <v>143</v>
      </c>
      <c r="P43" s="125">
        <f>H43/D43*100</f>
        <v>105.433901054339</v>
      </c>
      <c r="Q43" s="125" t="s">
        <v>143</v>
      </c>
      <c r="R43" s="176">
        <f>J43/F43*100</f>
        <v>105.433901054339</v>
      </c>
    </row>
    <row r="44" spans="1:18" ht="19.5" customHeight="1">
      <c r="A44" s="123">
        <v>24170000</v>
      </c>
      <c r="B44" s="154" t="s">
        <v>144</v>
      </c>
      <c r="C44" s="185" t="s">
        <v>143</v>
      </c>
      <c r="D44" s="145">
        <v>2832.7</v>
      </c>
      <c r="E44" s="146">
        <f>D44</f>
        <v>2832.7</v>
      </c>
      <c r="F44" s="177">
        <f>D44</f>
        <v>2832.7</v>
      </c>
      <c r="G44" s="185" t="s">
        <v>143</v>
      </c>
      <c r="H44" s="145">
        <v>2000</v>
      </c>
      <c r="I44" s="146">
        <f>H44</f>
        <v>2000</v>
      </c>
      <c r="J44" s="177">
        <f>H44</f>
        <v>2000</v>
      </c>
      <c r="K44" s="185" t="s">
        <v>143</v>
      </c>
      <c r="L44" s="145">
        <f>H44-D44</f>
        <v>-832.69999999999982</v>
      </c>
      <c r="M44" s="146">
        <f>L44</f>
        <v>-832.69999999999982</v>
      </c>
      <c r="N44" s="177">
        <f>L44</f>
        <v>-832.69999999999982</v>
      </c>
      <c r="O44" s="185" t="s">
        <v>143</v>
      </c>
      <c r="P44" s="145">
        <f>H44/D44*100</f>
        <v>70.604017368588273</v>
      </c>
      <c r="Q44" s="146">
        <f>P44</f>
        <v>70.604017368588273</v>
      </c>
      <c r="R44" s="177">
        <f>P44</f>
        <v>70.604017368588273</v>
      </c>
    </row>
    <row r="45" spans="1:18" s="115" customFormat="1" ht="22.5" customHeight="1">
      <c r="A45" s="112">
        <v>25000000</v>
      </c>
      <c r="B45" s="155" t="s">
        <v>82</v>
      </c>
      <c r="C45" s="174" t="s">
        <v>143</v>
      </c>
      <c r="D45" s="124">
        <v>5219.6000000000004</v>
      </c>
      <c r="E45" s="124" t="s">
        <v>143</v>
      </c>
      <c r="F45" s="175">
        <f>D45</f>
        <v>5219.6000000000004</v>
      </c>
      <c r="G45" s="174" t="s">
        <v>143</v>
      </c>
      <c r="H45" s="124">
        <v>4934.585</v>
      </c>
      <c r="I45" s="124" t="s">
        <v>143</v>
      </c>
      <c r="J45" s="175">
        <f>H45</f>
        <v>4934.585</v>
      </c>
      <c r="K45" s="174" t="s">
        <v>143</v>
      </c>
      <c r="L45" s="124">
        <f>H45-D45</f>
        <v>-285.01500000000033</v>
      </c>
      <c r="M45" s="124" t="s">
        <v>143</v>
      </c>
      <c r="N45" s="175">
        <f>L45</f>
        <v>-285.01500000000033</v>
      </c>
      <c r="O45" s="174" t="s">
        <v>143</v>
      </c>
      <c r="P45" s="124">
        <f>H45/D45*100</f>
        <v>94.539524101463712</v>
      </c>
      <c r="Q45" s="124" t="s">
        <v>143</v>
      </c>
      <c r="R45" s="175">
        <f>P45</f>
        <v>94.539524101463712</v>
      </c>
    </row>
    <row r="46" spans="1:18" s="115" customFormat="1" ht="22.5" customHeight="1">
      <c r="A46" s="139">
        <v>30000000</v>
      </c>
      <c r="B46" s="155" t="s">
        <v>83</v>
      </c>
      <c r="C46" s="174">
        <f>C47</f>
        <v>349.2</v>
      </c>
      <c r="D46" s="124">
        <f>D47+D50</f>
        <v>13522.9</v>
      </c>
      <c r="E46" s="124">
        <f>E47+E50</f>
        <v>13522.9</v>
      </c>
      <c r="F46" s="175">
        <f>C46+D46</f>
        <v>13872.1</v>
      </c>
      <c r="G46" s="174">
        <f>G47</f>
        <v>6</v>
      </c>
      <c r="H46" s="124">
        <f>H47+H50</f>
        <v>2510</v>
      </c>
      <c r="I46" s="124">
        <f>I47+I50</f>
        <v>2510</v>
      </c>
      <c r="J46" s="175">
        <f>G46+H46</f>
        <v>2516</v>
      </c>
      <c r="K46" s="174">
        <f>K47</f>
        <v>-343.2</v>
      </c>
      <c r="L46" s="124">
        <f>L47+L50</f>
        <v>-11012.9</v>
      </c>
      <c r="M46" s="124">
        <f>M47+M50</f>
        <v>-11012.9</v>
      </c>
      <c r="N46" s="175">
        <f>K46+L46</f>
        <v>-11356.1</v>
      </c>
      <c r="O46" s="174">
        <f>G46/C46*100</f>
        <v>1.7182130584192441</v>
      </c>
      <c r="P46" s="174">
        <f t="shared" ref="P46:R47" si="11">H46/D46*100</f>
        <v>18.561107454761924</v>
      </c>
      <c r="Q46" s="174">
        <f t="shared" si="11"/>
        <v>18.561107454761924</v>
      </c>
      <c r="R46" s="174">
        <f t="shared" si="11"/>
        <v>18.137124155679384</v>
      </c>
    </row>
    <row r="47" spans="1:18" s="115" customFormat="1" ht="22.5" customHeight="1">
      <c r="A47" s="112">
        <v>31000000</v>
      </c>
      <c r="B47" s="155" t="s">
        <v>156</v>
      </c>
      <c r="C47" s="174">
        <f>C48+C49</f>
        <v>349.2</v>
      </c>
      <c r="D47" s="124">
        <f>D49</f>
        <v>12524.9</v>
      </c>
      <c r="E47" s="124">
        <f>E49</f>
        <v>12524.9</v>
      </c>
      <c r="F47" s="175">
        <f>C47+D47</f>
        <v>12874.1</v>
      </c>
      <c r="G47" s="174">
        <f>G48+G49</f>
        <v>6</v>
      </c>
      <c r="H47" s="124">
        <f>H49</f>
        <v>1000</v>
      </c>
      <c r="I47" s="124">
        <f>I49</f>
        <v>1000</v>
      </c>
      <c r="J47" s="175">
        <f>G47+H47</f>
        <v>1006</v>
      </c>
      <c r="K47" s="174">
        <f>K48+K49</f>
        <v>-343.2</v>
      </c>
      <c r="L47" s="124">
        <f>L49</f>
        <v>-11524.9</v>
      </c>
      <c r="M47" s="124">
        <f>M49</f>
        <v>-11524.9</v>
      </c>
      <c r="N47" s="175">
        <f>K47+L47</f>
        <v>-11868.1</v>
      </c>
      <c r="O47" s="174">
        <f>G47/C47*100</f>
        <v>1.7182130584192441</v>
      </c>
      <c r="P47" s="174">
        <f t="shared" si="11"/>
        <v>7.9840956814026462</v>
      </c>
      <c r="Q47" s="174">
        <f t="shared" si="11"/>
        <v>7.9840956814026462</v>
      </c>
      <c r="R47" s="174">
        <f t="shared" si="11"/>
        <v>7.8141384640479723</v>
      </c>
    </row>
    <row r="48" spans="1:18" ht="75">
      <c r="A48" s="111">
        <v>31010200</v>
      </c>
      <c r="B48" s="163" t="s">
        <v>124</v>
      </c>
      <c r="C48" s="184">
        <v>349.2</v>
      </c>
      <c r="D48" s="125" t="s">
        <v>143</v>
      </c>
      <c r="E48" s="125" t="s">
        <v>143</v>
      </c>
      <c r="F48" s="182">
        <f>C48</f>
        <v>349.2</v>
      </c>
      <c r="G48" s="184">
        <v>6</v>
      </c>
      <c r="H48" s="125" t="s">
        <v>143</v>
      </c>
      <c r="I48" s="125" t="s">
        <v>143</v>
      </c>
      <c r="J48" s="182">
        <f>G48</f>
        <v>6</v>
      </c>
      <c r="K48" s="184">
        <f>G48-C48</f>
        <v>-343.2</v>
      </c>
      <c r="L48" s="125" t="s">
        <v>143</v>
      </c>
      <c r="M48" s="125" t="s">
        <v>143</v>
      </c>
      <c r="N48" s="182">
        <f>K48</f>
        <v>-343.2</v>
      </c>
      <c r="O48" s="184">
        <f>G48/C48*100</f>
        <v>1.7182130584192441</v>
      </c>
      <c r="P48" s="125" t="s">
        <v>143</v>
      </c>
      <c r="Q48" s="125" t="s">
        <v>143</v>
      </c>
      <c r="R48" s="182">
        <f>O48</f>
        <v>1.7182130584192441</v>
      </c>
    </row>
    <row r="49" spans="1:18" ht="59.45" customHeight="1">
      <c r="A49" s="111">
        <v>31030000</v>
      </c>
      <c r="B49" s="156" t="s">
        <v>84</v>
      </c>
      <c r="C49" s="184">
        <v>0</v>
      </c>
      <c r="D49" s="125">
        <v>12524.9</v>
      </c>
      <c r="E49" s="125">
        <f>D49</f>
        <v>12524.9</v>
      </c>
      <c r="F49" s="182">
        <f>D49</f>
        <v>12524.9</v>
      </c>
      <c r="G49" s="184">
        <v>0</v>
      </c>
      <c r="H49" s="125">
        <v>1000</v>
      </c>
      <c r="I49" s="125">
        <f>H49</f>
        <v>1000</v>
      </c>
      <c r="J49" s="182">
        <f>H49</f>
        <v>1000</v>
      </c>
      <c r="K49" s="184">
        <v>0</v>
      </c>
      <c r="L49" s="125">
        <f>H49-D49</f>
        <v>-11524.9</v>
      </c>
      <c r="M49" s="125">
        <f>L49</f>
        <v>-11524.9</v>
      </c>
      <c r="N49" s="182">
        <f>L49</f>
        <v>-11524.9</v>
      </c>
      <c r="O49" s="184">
        <v>0</v>
      </c>
      <c r="P49" s="125">
        <f>H49/D49*100</f>
        <v>7.9840956814026462</v>
      </c>
      <c r="Q49" s="125">
        <f>P49</f>
        <v>7.9840956814026462</v>
      </c>
      <c r="R49" s="182">
        <f>P49</f>
        <v>7.9840956814026462</v>
      </c>
    </row>
    <row r="50" spans="1:18" s="115" customFormat="1" ht="39" customHeight="1">
      <c r="A50" s="112">
        <v>33000000</v>
      </c>
      <c r="B50" s="155" t="s">
        <v>157</v>
      </c>
      <c r="C50" s="174" t="s">
        <v>143</v>
      </c>
      <c r="D50" s="124">
        <f>D51</f>
        <v>998</v>
      </c>
      <c r="E50" s="124">
        <f>E51</f>
        <v>998</v>
      </c>
      <c r="F50" s="175">
        <f>D50</f>
        <v>998</v>
      </c>
      <c r="G50" s="174" t="s">
        <v>143</v>
      </c>
      <c r="H50" s="124">
        <f>H51</f>
        <v>1510</v>
      </c>
      <c r="I50" s="124">
        <f>I51</f>
        <v>1510</v>
      </c>
      <c r="J50" s="175">
        <f>H50</f>
        <v>1510</v>
      </c>
      <c r="K50" s="174" t="s">
        <v>143</v>
      </c>
      <c r="L50" s="124">
        <f>L51</f>
        <v>512</v>
      </c>
      <c r="M50" s="124">
        <f>M51</f>
        <v>512</v>
      </c>
      <c r="N50" s="175">
        <f>L50</f>
        <v>512</v>
      </c>
      <c r="O50" s="174" t="s">
        <v>143</v>
      </c>
      <c r="P50" s="124">
        <f>H50/D50*100</f>
        <v>151.30260521042084</v>
      </c>
      <c r="Q50" s="124">
        <f>I50/E50*100</f>
        <v>151.30260521042084</v>
      </c>
      <c r="R50" s="175">
        <f>P50</f>
        <v>151.30260521042084</v>
      </c>
    </row>
    <row r="51" spans="1:18" ht="23.25" customHeight="1">
      <c r="A51" s="111">
        <v>33010000</v>
      </c>
      <c r="B51" s="156" t="s">
        <v>85</v>
      </c>
      <c r="C51" s="186" t="s">
        <v>143</v>
      </c>
      <c r="D51" s="125">
        <v>998</v>
      </c>
      <c r="E51" s="125">
        <f>D51</f>
        <v>998</v>
      </c>
      <c r="F51" s="182">
        <f>D51</f>
        <v>998</v>
      </c>
      <c r="G51" s="186" t="s">
        <v>143</v>
      </c>
      <c r="H51" s="125">
        <v>1510</v>
      </c>
      <c r="I51" s="125">
        <f>H51</f>
        <v>1510</v>
      </c>
      <c r="J51" s="182">
        <f>H51</f>
        <v>1510</v>
      </c>
      <c r="K51" s="186" t="s">
        <v>143</v>
      </c>
      <c r="L51" s="125">
        <f>H51-D51</f>
        <v>512</v>
      </c>
      <c r="M51" s="125">
        <f>L51</f>
        <v>512</v>
      </c>
      <c r="N51" s="182">
        <f>L51</f>
        <v>512</v>
      </c>
      <c r="O51" s="186" t="s">
        <v>143</v>
      </c>
      <c r="P51" s="130">
        <f>H51/D51*100</f>
        <v>151.30260521042084</v>
      </c>
      <c r="Q51" s="125">
        <f>P51</f>
        <v>151.30260521042084</v>
      </c>
      <c r="R51" s="182">
        <f>P51</f>
        <v>151.30260521042084</v>
      </c>
    </row>
    <row r="52" spans="1:18" ht="21" hidden="1" customHeight="1">
      <c r="A52" s="111">
        <v>33020000</v>
      </c>
      <c r="B52" s="156" t="s">
        <v>120</v>
      </c>
      <c r="C52" s="187"/>
      <c r="D52" s="127"/>
      <c r="E52" s="127"/>
      <c r="F52" s="188"/>
      <c r="G52" s="187"/>
      <c r="H52" s="127"/>
      <c r="I52" s="127"/>
      <c r="J52" s="188"/>
      <c r="K52" s="187"/>
      <c r="L52" s="127"/>
      <c r="M52" s="127"/>
      <c r="N52" s="188"/>
      <c r="O52" s="187"/>
      <c r="P52" s="127"/>
      <c r="Q52" s="127"/>
      <c r="R52" s="188"/>
    </row>
    <row r="53" spans="1:18" ht="21" customHeight="1">
      <c r="A53" s="142">
        <v>50000000</v>
      </c>
      <c r="B53" s="172" t="s">
        <v>158</v>
      </c>
      <c r="C53" s="201" t="s">
        <v>143</v>
      </c>
      <c r="D53" s="147">
        <f>D54</f>
        <v>1087.3</v>
      </c>
      <c r="E53" s="141" t="s">
        <v>143</v>
      </c>
      <c r="F53" s="194">
        <f>D53</f>
        <v>1087.3</v>
      </c>
      <c r="G53" s="201" t="s">
        <v>143</v>
      </c>
      <c r="H53" s="147">
        <f>H54</f>
        <v>45</v>
      </c>
      <c r="I53" s="147" t="s">
        <v>143</v>
      </c>
      <c r="J53" s="194">
        <f>H53</f>
        <v>45</v>
      </c>
      <c r="K53" s="201" t="s">
        <v>143</v>
      </c>
      <c r="L53" s="147">
        <f>L54</f>
        <v>-1042.3</v>
      </c>
      <c r="M53" s="147" t="s">
        <v>143</v>
      </c>
      <c r="N53" s="194">
        <f>L53</f>
        <v>-1042.3</v>
      </c>
      <c r="O53" s="201" t="s">
        <v>143</v>
      </c>
      <c r="P53" s="147">
        <f>H53/D53*100</f>
        <v>4.1386921732732462</v>
      </c>
      <c r="Q53" s="147" t="s">
        <v>143</v>
      </c>
      <c r="R53" s="194">
        <f>P53</f>
        <v>4.1386921732732462</v>
      </c>
    </row>
    <row r="54" spans="1:18" ht="21" customHeight="1">
      <c r="A54" s="123">
        <v>50110000</v>
      </c>
      <c r="B54" s="154" t="s">
        <v>86</v>
      </c>
      <c r="C54" s="195" t="s">
        <v>143</v>
      </c>
      <c r="D54" s="145">
        <v>1087.3</v>
      </c>
      <c r="E54" s="148" t="s">
        <v>143</v>
      </c>
      <c r="F54" s="177">
        <f>D54</f>
        <v>1087.3</v>
      </c>
      <c r="G54" s="195" t="s">
        <v>143</v>
      </c>
      <c r="H54" s="145">
        <v>45</v>
      </c>
      <c r="I54" s="148" t="s">
        <v>143</v>
      </c>
      <c r="J54" s="177">
        <f>H54</f>
        <v>45</v>
      </c>
      <c r="K54" s="195" t="s">
        <v>143</v>
      </c>
      <c r="L54" s="145">
        <f>H54-D54</f>
        <v>-1042.3</v>
      </c>
      <c r="M54" s="148" t="s">
        <v>143</v>
      </c>
      <c r="N54" s="177">
        <f>L54</f>
        <v>-1042.3</v>
      </c>
      <c r="O54" s="195" t="s">
        <v>143</v>
      </c>
      <c r="P54" s="147">
        <f>H54/D54*100</f>
        <v>4.1386921732732462</v>
      </c>
      <c r="Q54" s="148" t="s">
        <v>143</v>
      </c>
      <c r="R54" s="177">
        <f>P54</f>
        <v>4.1386921732732462</v>
      </c>
    </row>
    <row r="55" spans="1:18" ht="21" customHeight="1">
      <c r="A55" s="205"/>
      <c r="B55" s="206" t="s">
        <v>170</v>
      </c>
      <c r="C55" s="207">
        <f>C10+C28+C46</f>
        <v>210785.40000000002</v>
      </c>
      <c r="D55" s="207">
        <f>D10+D28+D46+D53</f>
        <v>36872.000000000007</v>
      </c>
      <c r="E55" s="207">
        <f t="shared" ref="E55" si="12">E10+E28+E46</f>
        <v>28934.800000000003</v>
      </c>
      <c r="F55" s="207">
        <f>F10+F28+F46+F53</f>
        <v>247657.40000000002</v>
      </c>
      <c r="G55" s="207">
        <f>G10+G28+G46</f>
        <v>214271.6</v>
      </c>
      <c r="H55" s="207">
        <f>H10+H28+H46+H53</f>
        <v>24066.485000000001</v>
      </c>
      <c r="I55" s="207">
        <f t="shared" ref="I55" si="13">I10+I28+I46</f>
        <v>17527</v>
      </c>
      <c r="J55" s="207">
        <f>J10+J28+J46+J53</f>
        <v>238338.08499999999</v>
      </c>
      <c r="K55" s="207">
        <f>G55-C55</f>
        <v>3486.1999999999825</v>
      </c>
      <c r="L55" s="207">
        <f>H55-D55</f>
        <v>-12805.515000000007</v>
      </c>
      <c r="M55" s="207">
        <f>I55-E55</f>
        <v>-11407.800000000003</v>
      </c>
      <c r="N55" s="207">
        <f>J55-F55</f>
        <v>-9319.3150000000314</v>
      </c>
      <c r="O55" s="207">
        <f>G55/C55*100</f>
        <v>101.6539096161309</v>
      </c>
      <c r="P55" s="207">
        <f t="shared" ref="P55:R55" si="14">H55/D55*100</f>
        <v>65.270354198307643</v>
      </c>
      <c r="Q55" s="207">
        <f t="shared" si="14"/>
        <v>60.57411836266364</v>
      </c>
      <c r="R55" s="207">
        <f t="shared" si="14"/>
        <v>96.237013309515476</v>
      </c>
    </row>
    <row r="56" spans="1:18" ht="21" customHeight="1">
      <c r="A56" s="139">
        <v>40000000</v>
      </c>
      <c r="B56" s="153" t="s">
        <v>159</v>
      </c>
      <c r="C56" s="196">
        <f>C57</f>
        <v>62420.138999999996</v>
      </c>
      <c r="D56" s="208">
        <f>D57</f>
        <v>7411.2999999999993</v>
      </c>
      <c r="E56" s="208">
        <f>E57</f>
        <v>4702.7</v>
      </c>
      <c r="F56" s="194">
        <f>C56+D56</f>
        <v>69831.438999999998</v>
      </c>
      <c r="G56" s="196">
        <f>G57</f>
        <v>0</v>
      </c>
      <c r="H56" s="208">
        <f>H57</f>
        <v>3513</v>
      </c>
      <c r="I56" s="208">
        <f>I57</f>
        <v>0</v>
      </c>
      <c r="J56" s="194">
        <f>G56+H56</f>
        <v>3513</v>
      </c>
      <c r="K56" s="196">
        <f>K57</f>
        <v>-61881.538999999997</v>
      </c>
      <c r="L56" s="208">
        <f>L57</f>
        <v>804.40000000000009</v>
      </c>
      <c r="M56" s="208">
        <f>M57</f>
        <v>0</v>
      </c>
      <c r="N56" s="194">
        <f>K56+L56</f>
        <v>-61077.138999999996</v>
      </c>
      <c r="O56" s="196">
        <f>G56/C56*100</f>
        <v>0</v>
      </c>
      <c r="P56" s="196">
        <v>0</v>
      </c>
      <c r="Q56" s="208">
        <f>Q57</f>
        <v>0</v>
      </c>
      <c r="R56" s="194">
        <f>O56+P56</f>
        <v>0</v>
      </c>
    </row>
    <row r="57" spans="1:18" ht="19.5" customHeight="1">
      <c r="A57" s="112">
        <v>41000000</v>
      </c>
      <c r="B57" s="155" t="s">
        <v>128</v>
      </c>
      <c r="C57" s="196">
        <f>C60+C58</f>
        <v>62420.138999999996</v>
      </c>
      <c r="D57" s="209">
        <f>D60</f>
        <v>7411.2999999999993</v>
      </c>
      <c r="E57" s="208">
        <f>E60</f>
        <v>4702.7</v>
      </c>
      <c r="F57" s="194">
        <f>C57+D57</f>
        <v>69831.438999999998</v>
      </c>
      <c r="G57" s="196">
        <f>G60+G58</f>
        <v>0</v>
      </c>
      <c r="H57" s="209">
        <f>H60</f>
        <v>3513</v>
      </c>
      <c r="I57" s="208">
        <f>I60</f>
        <v>0</v>
      </c>
      <c r="J57" s="194">
        <f>G57+H57</f>
        <v>3513</v>
      </c>
      <c r="K57" s="196">
        <f>K60+K58</f>
        <v>-61881.538999999997</v>
      </c>
      <c r="L57" s="209">
        <f>L60</f>
        <v>804.40000000000009</v>
      </c>
      <c r="M57" s="208">
        <f>M60</f>
        <v>0</v>
      </c>
      <c r="N57" s="194">
        <f>K57+L57</f>
        <v>-61077.138999999996</v>
      </c>
      <c r="O57" s="196">
        <f t="shared" ref="O57" si="15">G57/C57*100</f>
        <v>0</v>
      </c>
      <c r="P57" s="209">
        <f>P60</f>
        <v>47.400590989435052</v>
      </c>
      <c r="Q57" s="208">
        <f>Q60</f>
        <v>0</v>
      </c>
      <c r="R57" s="194">
        <f>O57+P57</f>
        <v>47.400590989435052</v>
      </c>
    </row>
    <row r="58" spans="1:18" ht="19.5" customHeight="1">
      <c r="A58" s="150">
        <v>41020000</v>
      </c>
      <c r="B58" s="164" t="s">
        <v>160</v>
      </c>
      <c r="C58" s="190">
        <f>C59</f>
        <v>0</v>
      </c>
      <c r="D58" s="137" t="s">
        <v>143</v>
      </c>
      <c r="E58" s="137" t="s">
        <v>143</v>
      </c>
      <c r="F58" s="189">
        <f>C58</f>
        <v>0</v>
      </c>
      <c r="G58" s="202">
        <f>G59</f>
        <v>0</v>
      </c>
      <c r="H58" s="208" t="s">
        <v>143</v>
      </c>
      <c r="I58" s="208" t="s">
        <v>143</v>
      </c>
      <c r="J58" s="194">
        <f>G58</f>
        <v>0</v>
      </c>
      <c r="K58" s="202">
        <f>K59</f>
        <v>0</v>
      </c>
      <c r="L58" s="208" t="s">
        <v>143</v>
      </c>
      <c r="M58" s="208" t="s">
        <v>143</v>
      </c>
      <c r="N58" s="194">
        <f>K58</f>
        <v>0</v>
      </c>
      <c r="O58" s="196">
        <v>0</v>
      </c>
      <c r="P58" s="208" t="s">
        <v>143</v>
      </c>
      <c r="Q58" s="208" t="s">
        <v>143</v>
      </c>
      <c r="R58" s="194">
        <f>O58</f>
        <v>0</v>
      </c>
    </row>
    <row r="59" spans="1:18" ht="56.25">
      <c r="A59" s="150">
        <v>41021200</v>
      </c>
      <c r="B59" s="165" t="s">
        <v>162</v>
      </c>
      <c r="C59" s="191"/>
      <c r="D59" s="151" t="s">
        <v>143</v>
      </c>
      <c r="E59" s="151" t="s">
        <v>143</v>
      </c>
      <c r="F59" s="192">
        <f>C59</f>
        <v>0</v>
      </c>
      <c r="G59" s="210"/>
      <c r="H59" s="211" t="s">
        <v>143</v>
      </c>
      <c r="I59" s="211" t="s">
        <v>143</v>
      </c>
      <c r="J59" s="204">
        <f>G59</f>
        <v>0</v>
      </c>
      <c r="K59" s="210"/>
      <c r="L59" s="211" t="s">
        <v>143</v>
      </c>
      <c r="M59" s="211" t="s">
        <v>143</v>
      </c>
      <c r="N59" s="204">
        <f>K59</f>
        <v>0</v>
      </c>
      <c r="O59" s="196">
        <v>0</v>
      </c>
      <c r="P59" s="211" t="s">
        <v>143</v>
      </c>
      <c r="Q59" s="211" t="s">
        <v>143</v>
      </c>
      <c r="R59" s="204">
        <f>O59</f>
        <v>0</v>
      </c>
    </row>
    <row r="60" spans="1:18" ht="21" customHeight="1">
      <c r="A60" s="132">
        <v>41030000</v>
      </c>
      <c r="B60" s="166" t="s">
        <v>129</v>
      </c>
      <c r="C60" s="202">
        <f>C62+C63+C64+C68+C65+C69</f>
        <v>62420.138999999996</v>
      </c>
      <c r="D60" s="137">
        <f>D61+D67</f>
        <v>7411.2999999999993</v>
      </c>
      <c r="E60" s="137">
        <f>E61</f>
        <v>4702.7</v>
      </c>
      <c r="F60" s="194">
        <f>C60+D60</f>
        <v>69831.438999999998</v>
      </c>
      <c r="G60" s="202">
        <f>G62+G63+G64+G68+G65</f>
        <v>0</v>
      </c>
      <c r="H60" s="208">
        <f>H61+H67</f>
        <v>3513</v>
      </c>
      <c r="I60" s="208">
        <f>I61</f>
        <v>0</v>
      </c>
      <c r="J60" s="194">
        <f>G60+H60</f>
        <v>3513</v>
      </c>
      <c r="K60" s="202">
        <f>K62+K63+K64+K68+K65</f>
        <v>-61881.538999999997</v>
      </c>
      <c r="L60" s="208">
        <f>L61+L67</f>
        <v>804.40000000000009</v>
      </c>
      <c r="M60" s="208">
        <f>M61</f>
        <v>0</v>
      </c>
      <c r="N60" s="194">
        <f>K60+L60</f>
        <v>-61077.138999999996</v>
      </c>
      <c r="O60" s="202">
        <f>O62+O63+O64+O68+O65</f>
        <v>0</v>
      </c>
      <c r="P60" s="208">
        <f>H60/D60*100</f>
        <v>47.400590989435052</v>
      </c>
      <c r="Q60" s="208">
        <f>I60/E60*100</f>
        <v>0</v>
      </c>
      <c r="R60" s="194">
        <f>O60+P60</f>
        <v>47.400590989435052</v>
      </c>
    </row>
    <row r="61" spans="1:18" ht="21.75" customHeight="1">
      <c r="A61" s="118">
        <v>41030400</v>
      </c>
      <c r="B61" s="167" t="s">
        <v>146</v>
      </c>
      <c r="C61" s="193" t="s">
        <v>143</v>
      </c>
      <c r="D61" s="138">
        <v>4702.7</v>
      </c>
      <c r="E61" s="138">
        <f>D61</f>
        <v>4702.7</v>
      </c>
      <c r="F61" s="192">
        <f>D61</f>
        <v>4702.7</v>
      </c>
      <c r="G61" s="200" t="s">
        <v>143</v>
      </c>
      <c r="H61" s="212"/>
      <c r="I61" s="212">
        <f>H61</f>
        <v>0</v>
      </c>
      <c r="J61" s="204">
        <f>H61</f>
        <v>0</v>
      </c>
      <c r="K61" s="200" t="s">
        <v>143</v>
      </c>
      <c r="L61" s="212"/>
      <c r="M61" s="212">
        <f>L61</f>
        <v>0</v>
      </c>
      <c r="N61" s="204">
        <f>L61</f>
        <v>0</v>
      </c>
      <c r="O61" s="200" t="s">
        <v>143</v>
      </c>
      <c r="P61" s="212"/>
      <c r="Q61" s="212">
        <f>P61</f>
        <v>0</v>
      </c>
      <c r="R61" s="204">
        <f>P61</f>
        <v>0</v>
      </c>
    </row>
    <row r="62" spans="1:18" ht="75">
      <c r="A62" s="118">
        <v>41030600</v>
      </c>
      <c r="B62" s="167" t="s">
        <v>130</v>
      </c>
      <c r="C62" s="200">
        <v>49287.436000000002</v>
      </c>
      <c r="D62" s="138" t="s">
        <v>143</v>
      </c>
      <c r="E62" s="138"/>
      <c r="F62" s="204">
        <f>C62</f>
        <v>49287.436000000002</v>
      </c>
      <c r="G62" s="200"/>
      <c r="H62" s="212" t="s">
        <v>143</v>
      </c>
      <c r="I62" s="212"/>
      <c r="J62" s="204">
        <f>G62</f>
        <v>0</v>
      </c>
      <c r="K62" s="200">
        <f>G62-C62</f>
        <v>-49287.436000000002</v>
      </c>
      <c r="L62" s="212" t="s">
        <v>143</v>
      </c>
      <c r="M62" s="212"/>
      <c r="N62" s="204">
        <f>K62</f>
        <v>-49287.436000000002</v>
      </c>
      <c r="O62" s="200"/>
      <c r="P62" s="212" t="s">
        <v>143</v>
      </c>
      <c r="Q62" s="212"/>
      <c r="R62" s="204">
        <f>O62</f>
        <v>0</v>
      </c>
    </row>
    <row r="63" spans="1:18" ht="91.5" customHeight="1">
      <c r="A63" s="119">
        <v>41030800</v>
      </c>
      <c r="B63" s="168" t="s">
        <v>131</v>
      </c>
      <c r="C63" s="200">
        <v>8301.1299999999992</v>
      </c>
      <c r="D63" s="138" t="s">
        <v>143</v>
      </c>
      <c r="E63" s="138"/>
      <c r="F63" s="204">
        <f>C63</f>
        <v>8301.1299999999992</v>
      </c>
      <c r="G63" s="200"/>
      <c r="H63" s="212" t="s">
        <v>143</v>
      </c>
      <c r="I63" s="212"/>
      <c r="J63" s="204">
        <f>G63</f>
        <v>0</v>
      </c>
      <c r="K63" s="200">
        <f t="shared" ref="K63:K65" si="16">G63-C63</f>
        <v>-8301.1299999999992</v>
      </c>
      <c r="L63" s="212" t="s">
        <v>143</v>
      </c>
      <c r="M63" s="212"/>
      <c r="N63" s="204">
        <f>K63</f>
        <v>-8301.1299999999992</v>
      </c>
      <c r="O63" s="200"/>
      <c r="P63" s="212" t="s">
        <v>143</v>
      </c>
      <c r="Q63" s="212"/>
      <c r="R63" s="204">
        <f>O63</f>
        <v>0</v>
      </c>
    </row>
    <row r="64" spans="1:18" ht="150">
      <c r="A64" s="119">
        <v>41030900</v>
      </c>
      <c r="B64" s="169" t="s">
        <v>145</v>
      </c>
      <c r="C64" s="200">
        <v>551.22900000000004</v>
      </c>
      <c r="D64" s="138" t="s">
        <v>143</v>
      </c>
      <c r="E64" s="138"/>
      <c r="F64" s="204">
        <f>C64</f>
        <v>551.22900000000004</v>
      </c>
      <c r="G64" s="200">
        <f>490-490</f>
        <v>0</v>
      </c>
      <c r="H64" s="212" t="s">
        <v>143</v>
      </c>
      <c r="I64" s="212"/>
      <c r="J64" s="204">
        <f>G64</f>
        <v>0</v>
      </c>
      <c r="K64" s="200">
        <f t="shared" si="16"/>
        <v>-551.22900000000004</v>
      </c>
      <c r="L64" s="212" t="s">
        <v>143</v>
      </c>
      <c r="M64" s="212"/>
      <c r="N64" s="204">
        <f>K64</f>
        <v>-551.22900000000004</v>
      </c>
      <c r="O64" s="200">
        <f>490-490</f>
        <v>0</v>
      </c>
      <c r="P64" s="212" t="s">
        <v>143</v>
      </c>
      <c r="Q64" s="212"/>
      <c r="R64" s="204">
        <f>O64</f>
        <v>0</v>
      </c>
    </row>
    <row r="65" spans="1:50" ht="57" customHeight="1">
      <c r="A65" s="128">
        <v>41031000</v>
      </c>
      <c r="B65" s="156" t="s">
        <v>132</v>
      </c>
      <c r="C65" s="200">
        <v>34.543999999999997</v>
      </c>
      <c r="D65" s="138" t="s">
        <v>143</v>
      </c>
      <c r="E65" s="138"/>
      <c r="F65" s="204">
        <f>C65</f>
        <v>34.543999999999997</v>
      </c>
      <c r="G65" s="200"/>
      <c r="H65" s="212" t="s">
        <v>143</v>
      </c>
      <c r="I65" s="212"/>
      <c r="J65" s="204">
        <f>G65</f>
        <v>0</v>
      </c>
      <c r="K65" s="200">
        <f t="shared" si="16"/>
        <v>-34.543999999999997</v>
      </c>
      <c r="L65" s="212" t="s">
        <v>143</v>
      </c>
      <c r="M65" s="212"/>
      <c r="N65" s="204">
        <f>K65</f>
        <v>-34.543999999999997</v>
      </c>
      <c r="O65" s="200"/>
      <c r="P65" s="212" t="s">
        <v>143</v>
      </c>
      <c r="Q65" s="212"/>
      <c r="R65" s="204">
        <f>O65</f>
        <v>0</v>
      </c>
    </row>
    <row r="66" spans="1:50" ht="0.75" hidden="1" customHeight="1">
      <c r="A66" s="128">
        <v>41034300</v>
      </c>
      <c r="B66" s="170" t="s">
        <v>147</v>
      </c>
      <c r="C66" s="200"/>
      <c r="D66" s="138"/>
      <c r="E66" s="138"/>
      <c r="F66" s="204">
        <f>C66</f>
        <v>0</v>
      </c>
      <c r="G66" s="200"/>
      <c r="H66" s="212"/>
      <c r="I66" s="212"/>
      <c r="J66" s="204">
        <f>G66</f>
        <v>0</v>
      </c>
      <c r="K66" s="200"/>
      <c r="L66" s="212"/>
      <c r="M66" s="212"/>
      <c r="N66" s="204">
        <f>K66</f>
        <v>0</v>
      </c>
      <c r="O66" s="200"/>
      <c r="P66" s="212"/>
      <c r="Q66" s="212"/>
      <c r="R66" s="204">
        <f>O66</f>
        <v>0</v>
      </c>
    </row>
    <row r="67" spans="1:50" ht="56.25">
      <c r="A67" s="128">
        <v>41034400</v>
      </c>
      <c r="B67" s="170" t="s">
        <v>148</v>
      </c>
      <c r="C67" s="200" t="s">
        <v>143</v>
      </c>
      <c r="D67" s="138">
        <v>2708.6</v>
      </c>
      <c r="E67" s="138" t="s">
        <v>143</v>
      </c>
      <c r="F67" s="204">
        <f>D67</f>
        <v>2708.6</v>
      </c>
      <c r="G67" s="200" t="s">
        <v>143</v>
      </c>
      <c r="H67" s="212">
        <v>3513</v>
      </c>
      <c r="I67" s="212" t="s">
        <v>143</v>
      </c>
      <c r="J67" s="204">
        <f>H67</f>
        <v>3513</v>
      </c>
      <c r="K67" s="200" t="s">
        <v>143</v>
      </c>
      <c r="L67" s="212">
        <f>H67-D67</f>
        <v>804.40000000000009</v>
      </c>
      <c r="M67" s="212" t="s">
        <v>143</v>
      </c>
      <c r="N67" s="204">
        <f>L67</f>
        <v>804.40000000000009</v>
      </c>
      <c r="O67" s="200" t="s">
        <v>143</v>
      </c>
      <c r="P67" s="212">
        <f>H67/D67*100</f>
        <v>129.69799896625565</v>
      </c>
      <c r="Q67" s="212" t="s">
        <v>143</v>
      </c>
      <c r="R67" s="204">
        <f>P67</f>
        <v>129.69799896625565</v>
      </c>
    </row>
    <row r="68" spans="1:50" ht="42.75" customHeight="1">
      <c r="A68" s="128">
        <v>41034500</v>
      </c>
      <c r="B68" s="171" t="s">
        <v>152</v>
      </c>
      <c r="C68" s="200">
        <v>3707.2</v>
      </c>
      <c r="D68" s="138" t="s">
        <v>143</v>
      </c>
      <c r="E68" s="138" t="s">
        <v>143</v>
      </c>
      <c r="F68" s="204">
        <f>C68</f>
        <v>3707.2</v>
      </c>
      <c r="G68" s="200"/>
      <c r="H68" s="212" t="s">
        <v>143</v>
      </c>
      <c r="I68" s="212" t="s">
        <v>143</v>
      </c>
      <c r="J68" s="204">
        <f>G68</f>
        <v>0</v>
      </c>
      <c r="K68" s="200">
        <f>G68-C68</f>
        <v>-3707.2</v>
      </c>
      <c r="L68" s="212" t="s">
        <v>143</v>
      </c>
      <c r="M68" s="212" t="s">
        <v>143</v>
      </c>
      <c r="N68" s="204">
        <f>K68</f>
        <v>-3707.2</v>
      </c>
      <c r="O68" s="200"/>
      <c r="P68" s="212" t="s">
        <v>143</v>
      </c>
      <c r="Q68" s="212" t="s">
        <v>143</v>
      </c>
      <c r="R68" s="204">
        <f>O68</f>
        <v>0</v>
      </c>
    </row>
    <row r="69" spans="1:50" ht="31.5" customHeight="1">
      <c r="A69" s="128">
        <v>410350000</v>
      </c>
      <c r="B69" s="171" t="s">
        <v>169</v>
      </c>
      <c r="C69" s="200">
        <v>538.6</v>
      </c>
      <c r="D69" s="138"/>
      <c r="E69" s="138"/>
      <c r="F69" s="204">
        <f>C69</f>
        <v>538.6</v>
      </c>
      <c r="G69" s="200"/>
      <c r="H69" s="212"/>
      <c r="I69" s="212"/>
      <c r="J69" s="204"/>
      <c r="K69" s="200">
        <f>G69-C69</f>
        <v>-538.6</v>
      </c>
      <c r="L69" s="212"/>
      <c r="M69" s="212"/>
      <c r="N69" s="204"/>
      <c r="O69" s="200"/>
      <c r="P69" s="212"/>
      <c r="Q69" s="212"/>
      <c r="R69" s="204"/>
    </row>
    <row r="70" spans="1:50" s="144" customFormat="1" ht="26.25" customHeight="1">
      <c r="A70" s="143"/>
      <c r="B70" s="173" t="s">
        <v>133</v>
      </c>
      <c r="C70" s="203">
        <f>C55+C56</f>
        <v>273205.53899999999</v>
      </c>
      <c r="D70" s="203">
        <f t="shared" ref="D70:F70" si="17">D55+D56</f>
        <v>44283.3</v>
      </c>
      <c r="E70" s="203">
        <f t="shared" si="17"/>
        <v>33637.5</v>
      </c>
      <c r="F70" s="203">
        <f t="shared" si="17"/>
        <v>317488.83900000004</v>
      </c>
      <c r="G70" s="203">
        <f>G55+G56</f>
        <v>214271.6</v>
      </c>
      <c r="H70" s="203">
        <f t="shared" ref="H70:J70" si="18">H55+H56</f>
        <v>27579.485000000001</v>
      </c>
      <c r="I70" s="203">
        <f t="shared" si="18"/>
        <v>17527</v>
      </c>
      <c r="J70" s="203">
        <f t="shared" si="18"/>
        <v>241851.08499999999</v>
      </c>
      <c r="K70" s="203">
        <f>K10+K28+K46+K56</f>
        <v>-58395.339</v>
      </c>
      <c r="L70" s="131">
        <f>L10+L28+L46+L56</f>
        <v>-10958.815000000002</v>
      </c>
      <c r="M70" s="131">
        <f>M10+M28+M46+M56</f>
        <v>-11407.8</v>
      </c>
      <c r="N70" s="179">
        <f>K70+L70</f>
        <v>-69354.15400000001</v>
      </c>
      <c r="O70" s="203">
        <f>G70/C70*100</f>
        <v>78.428717362132261</v>
      </c>
      <c r="P70" s="203">
        <f t="shared" ref="P70:R70" si="19">H70/D70*100</f>
        <v>62.279651697140906</v>
      </c>
      <c r="Q70" s="203">
        <f t="shared" si="19"/>
        <v>52.105536975102197</v>
      </c>
      <c r="R70" s="203">
        <f t="shared" si="19"/>
        <v>76.176247883787809</v>
      </c>
    </row>
    <row r="71" spans="1:50" ht="20.25">
      <c r="A71" s="111" t="s">
        <v>149</v>
      </c>
      <c r="B71" s="158" t="s">
        <v>150</v>
      </c>
      <c r="C71" s="196">
        <f>C13+C40+C38</f>
        <v>136381</v>
      </c>
      <c r="D71" s="117"/>
      <c r="E71" s="117"/>
      <c r="F71" s="189"/>
      <c r="G71" s="196">
        <f>G13+G40</f>
        <v>140563.6</v>
      </c>
      <c r="H71" s="117"/>
      <c r="I71" s="117"/>
      <c r="J71" s="189"/>
      <c r="K71" s="196">
        <f>K13+K40</f>
        <v>4202.6000000000058</v>
      </c>
      <c r="L71" s="117"/>
      <c r="M71" s="117"/>
      <c r="N71" s="189"/>
      <c r="O71" s="203">
        <f>G71/C71*100</f>
        <v>103.06684948783189</v>
      </c>
      <c r="P71" s="117"/>
      <c r="Q71" s="117"/>
      <c r="R71" s="189"/>
    </row>
    <row r="72" spans="1:50" s="122" customFormat="1" ht="18" customHeight="1" thickBot="1">
      <c r="A72" s="111"/>
      <c r="B72" s="158" t="s">
        <v>151</v>
      </c>
      <c r="C72" s="197">
        <f>C73-C71</f>
        <v>74404.399999999994</v>
      </c>
      <c r="D72" s="198"/>
      <c r="E72" s="198"/>
      <c r="F72" s="199"/>
      <c r="G72" s="197">
        <f>G73-G71</f>
        <v>73708</v>
      </c>
      <c r="H72" s="198"/>
      <c r="I72" s="198"/>
      <c r="J72" s="199"/>
      <c r="K72" s="197">
        <f>K73-K71</f>
        <v>-716.40000000000873</v>
      </c>
      <c r="L72" s="198"/>
      <c r="M72" s="198"/>
      <c r="N72" s="199"/>
      <c r="O72" s="203">
        <f>G72/C72*100</f>
        <v>99.064033847460635</v>
      </c>
      <c r="P72" s="198"/>
      <c r="Q72" s="198"/>
      <c r="R72" s="199"/>
    </row>
    <row r="73" spans="1:50" s="122" customFormat="1" ht="18.75" hidden="1">
      <c r="A73" s="133"/>
      <c r="B73" s="134" t="s">
        <v>161</v>
      </c>
      <c r="C73" s="135">
        <f t="shared" ref="C73:R73" si="20">C70-C56</f>
        <v>210785.4</v>
      </c>
      <c r="D73" s="135">
        <f t="shared" si="20"/>
        <v>36872</v>
      </c>
      <c r="E73" s="135">
        <f t="shared" si="20"/>
        <v>28934.799999999999</v>
      </c>
      <c r="F73" s="135">
        <f t="shared" si="20"/>
        <v>247657.40000000002</v>
      </c>
      <c r="G73" s="135">
        <f t="shared" si="20"/>
        <v>214271.6</v>
      </c>
      <c r="H73" s="135">
        <f t="shared" si="20"/>
        <v>24066.485000000001</v>
      </c>
      <c r="I73" s="135">
        <f t="shared" si="20"/>
        <v>17527</v>
      </c>
      <c r="J73" s="135">
        <f t="shared" si="20"/>
        <v>238338.08499999999</v>
      </c>
      <c r="K73" s="135">
        <f t="shared" si="20"/>
        <v>3486.1999999999971</v>
      </c>
      <c r="L73" s="135">
        <f t="shared" si="20"/>
        <v>-11763.215000000002</v>
      </c>
      <c r="M73" s="135">
        <f t="shared" si="20"/>
        <v>-11407.8</v>
      </c>
      <c r="N73" s="135">
        <f t="shared" si="20"/>
        <v>-8277.015000000014</v>
      </c>
      <c r="O73" s="135">
        <f t="shared" si="20"/>
        <v>78.428717362132261</v>
      </c>
      <c r="P73" s="135">
        <f t="shared" si="20"/>
        <v>62.279651697140906</v>
      </c>
      <c r="Q73" s="135">
        <f t="shared" si="20"/>
        <v>52.105536975102197</v>
      </c>
      <c r="R73" s="135">
        <f t="shared" si="20"/>
        <v>76.176247883787809</v>
      </c>
    </row>
    <row r="74" spans="1:50" s="122" customFormat="1" ht="18.75" hidden="1">
      <c r="A74" s="133"/>
      <c r="B74" s="134"/>
      <c r="C74" s="135"/>
      <c r="D74" s="136"/>
      <c r="E74" s="136"/>
      <c r="F74" s="136"/>
      <c r="G74" s="135"/>
      <c r="H74" s="136"/>
      <c r="I74" s="136"/>
      <c r="J74" s="136"/>
      <c r="K74" s="135"/>
      <c r="L74" s="136"/>
      <c r="M74" s="136"/>
      <c r="N74" s="136"/>
      <c r="O74" s="135"/>
      <c r="P74" s="136"/>
      <c r="Q74" s="136"/>
      <c r="R74" s="136"/>
    </row>
    <row r="75" spans="1:50" s="122" customFormat="1" ht="18.75" hidden="1">
      <c r="A75" s="133"/>
      <c r="B75" s="134"/>
      <c r="C75" s="135"/>
      <c r="D75" s="136"/>
      <c r="E75" s="136"/>
      <c r="F75" s="149" t="e">
        <f>F10+F28+F45+F46+F56+#REF!</f>
        <v>#REF!</v>
      </c>
      <c r="G75" s="135"/>
      <c r="H75" s="136"/>
      <c r="I75" s="136"/>
      <c r="J75" s="149" t="e">
        <f>J10+J28+J45+J46+J56+#REF!</f>
        <v>#REF!</v>
      </c>
      <c r="K75" s="135"/>
      <c r="L75" s="136"/>
      <c r="M75" s="136"/>
      <c r="N75" s="149" t="e">
        <f>N10+N28+N45+N46+N56+#REF!</f>
        <v>#REF!</v>
      </c>
      <c r="O75" s="135"/>
      <c r="P75" s="136"/>
      <c r="Q75" s="136"/>
      <c r="R75" s="149" t="e">
        <f>R10+R28+R45+R46+R56+#REF!</f>
        <v>#REF!</v>
      </c>
    </row>
    <row r="76" spans="1:50" s="122" customFormat="1" ht="18.75">
      <c r="A76" s="133"/>
      <c r="B76" s="134"/>
      <c r="C76" s="135"/>
      <c r="D76" s="136"/>
      <c r="E76" s="136"/>
      <c r="F76" s="149"/>
      <c r="G76" s="135"/>
      <c r="H76" s="136"/>
      <c r="I76" s="136"/>
      <c r="J76" s="149"/>
      <c r="K76" s="135"/>
      <c r="L76" s="136"/>
      <c r="M76" s="136"/>
      <c r="N76" s="149"/>
      <c r="O76" s="135"/>
      <c r="P76" s="136"/>
      <c r="Q76" s="136"/>
      <c r="R76" s="149"/>
    </row>
    <row r="77" spans="1:50" s="122" customFormat="1" ht="18.75">
      <c r="A77" s="133"/>
      <c r="B77" s="134"/>
      <c r="C77" s="135"/>
      <c r="D77" s="136"/>
      <c r="E77" s="136"/>
      <c r="F77" s="149"/>
      <c r="G77" s="135"/>
      <c r="H77" s="136"/>
      <c r="I77" s="136"/>
      <c r="J77" s="149"/>
      <c r="K77" s="135"/>
      <c r="L77" s="136"/>
      <c r="M77" s="136"/>
      <c r="N77" s="149"/>
      <c r="O77" s="135"/>
      <c r="P77" s="136"/>
      <c r="Q77" s="136"/>
      <c r="R77" s="149"/>
    </row>
    <row r="78" spans="1:50" s="121" customFormat="1" ht="18.75"/>
    <row r="79" spans="1:50" ht="15.75">
      <c r="A79" s="71"/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</row>
    <row r="80" spans="1:50" s="109" customFormat="1" ht="18.75">
      <c r="A80" s="120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21"/>
      <c r="AM80" s="121"/>
      <c r="AN80" s="121"/>
      <c r="AO80" s="121"/>
      <c r="AP80" s="121"/>
      <c r="AQ80" s="121"/>
      <c r="AR80" s="121"/>
      <c r="AS80" s="121"/>
      <c r="AT80" s="121"/>
      <c r="AU80" s="121"/>
      <c r="AV80" s="121"/>
      <c r="AW80" s="121"/>
      <c r="AX80" s="121"/>
    </row>
    <row r="81" spans="1:18" ht="15.75">
      <c r="A81" s="71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</row>
    <row r="82" spans="1:18" ht="15.75">
      <c r="A82" s="71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</row>
    <row r="83" spans="1:18" ht="15.75">
      <c r="A83" s="71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</row>
    <row r="84" spans="1:18" ht="15.75">
      <c r="A84" s="71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</row>
    <row r="85" spans="1:18" ht="15.75">
      <c r="A85" s="71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</row>
    <row r="86" spans="1:18" ht="15.75">
      <c r="A86" s="71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</row>
    <row r="87" spans="1:18" ht="15.75">
      <c r="A87" s="71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</row>
    <row r="88" spans="1:18" ht="13.5">
      <c r="A88" s="70"/>
    </row>
    <row r="92" spans="1:18">
      <c r="A92" s="67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59">
    <mergeCell ref="B8:B9"/>
    <mergeCell ref="F6:F7"/>
    <mergeCell ref="A8:A9"/>
    <mergeCell ref="A11:A12"/>
    <mergeCell ref="E8:E9"/>
    <mergeCell ref="B11:B12"/>
    <mergeCell ref="C8:C9"/>
    <mergeCell ref="D8:D9"/>
    <mergeCell ref="C11:C12"/>
    <mergeCell ref="D11:D12"/>
    <mergeCell ref="C6:C7"/>
    <mergeCell ref="D6:E6"/>
    <mergeCell ref="B5:B7"/>
    <mergeCell ref="A5:A7"/>
    <mergeCell ref="I11:I12"/>
    <mergeCell ref="J11:J12"/>
    <mergeCell ref="H1:J1"/>
    <mergeCell ref="G6:G7"/>
    <mergeCell ref="H6:I6"/>
    <mergeCell ref="J6:J7"/>
    <mergeCell ref="G8:G9"/>
    <mergeCell ref="H8:H9"/>
    <mergeCell ref="D1:F1"/>
    <mergeCell ref="F8:F9"/>
    <mergeCell ref="E11:E12"/>
    <mergeCell ref="F11:F12"/>
    <mergeCell ref="G11:G12"/>
    <mergeCell ref="P1:R1"/>
    <mergeCell ref="O6:O7"/>
    <mergeCell ref="P6:Q6"/>
    <mergeCell ref="R6:R7"/>
    <mergeCell ref="O8:O9"/>
    <mergeCell ref="P8:P9"/>
    <mergeCell ref="Q8:Q9"/>
    <mergeCell ref="R8:R9"/>
    <mergeCell ref="A3:R3"/>
    <mergeCell ref="L1:N1"/>
    <mergeCell ref="K6:K7"/>
    <mergeCell ref="L6:M6"/>
    <mergeCell ref="N6:N7"/>
    <mergeCell ref="K8:K9"/>
    <mergeCell ref="L8:L9"/>
    <mergeCell ref="I8:I9"/>
    <mergeCell ref="O11:O12"/>
    <mergeCell ref="P11:P12"/>
    <mergeCell ref="Q11:Q12"/>
    <mergeCell ref="R11:R12"/>
    <mergeCell ref="C5:F5"/>
    <mergeCell ref="G5:J5"/>
    <mergeCell ref="K5:N5"/>
    <mergeCell ref="O5:R5"/>
    <mergeCell ref="M8:M9"/>
    <mergeCell ref="N8:N9"/>
    <mergeCell ref="K11:K12"/>
    <mergeCell ref="L11:L12"/>
    <mergeCell ref="M11:M12"/>
    <mergeCell ref="N11:N12"/>
    <mergeCell ref="J8:J9"/>
    <mergeCell ref="H11:H12"/>
  </mergeCells>
  <phoneticPr fontId="0" type="noConversion"/>
  <hyperlinks>
    <hyperlink ref="A92" location="_ftnref1" display="_ftnref1"/>
  </hyperlinks>
  <printOptions horizontalCentered="1"/>
  <pageMargins left="0.15748031496062992" right="0.15748031496062992" top="0.15748031496062992" bottom="0.19685039370078741" header="0.15748031496062992" footer="0.15748031496062992"/>
  <pageSetup paperSize="9" scale="42" fitToHeight="3" orientation="landscape" r:id="rId8"/>
  <headerFooter alignWithMargins="0"/>
  <rowBreaks count="1" manualBreakCount="1">
    <brk id="51" min="1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X93"/>
  <sheetViews>
    <sheetView tabSelected="1" view="pageBreakPreview" zoomScale="60" zoomScaleNormal="100" workbookViewId="0">
      <selection activeCell="H86" sqref="H86"/>
    </sheetView>
  </sheetViews>
  <sheetFormatPr defaultRowHeight="12.75"/>
  <cols>
    <col min="1" max="1" width="15.140625" customWidth="1"/>
    <col min="2" max="2" width="81.140625" customWidth="1"/>
    <col min="3" max="3" width="16.42578125" customWidth="1"/>
    <col min="4" max="4" width="15.42578125" customWidth="1"/>
    <col min="5" max="5" width="14.7109375" customWidth="1"/>
    <col min="6" max="6" width="15.42578125" customWidth="1"/>
    <col min="7" max="7" width="17" customWidth="1"/>
    <col min="8" max="8" width="13.7109375" customWidth="1"/>
    <col min="9" max="9" width="13.5703125" customWidth="1"/>
    <col min="10" max="10" width="16" customWidth="1"/>
    <col min="11" max="11" width="16.140625" customWidth="1"/>
    <col min="12" max="12" width="15.7109375" customWidth="1"/>
    <col min="13" max="13" width="15" customWidth="1"/>
    <col min="14" max="14" width="14.85546875" customWidth="1"/>
    <col min="15" max="15" width="11.5703125" customWidth="1"/>
    <col min="16" max="16" width="10.28515625" customWidth="1"/>
    <col min="17" max="17" width="9.85546875" customWidth="1"/>
    <col min="18" max="18" width="10.5703125" customWidth="1"/>
  </cols>
  <sheetData>
    <row r="1" spans="1:18">
      <c r="A1" s="68"/>
      <c r="D1" s="302"/>
      <c r="E1" s="302"/>
      <c r="F1" s="302"/>
      <c r="H1" s="302"/>
      <c r="I1" s="302"/>
      <c r="J1" s="302"/>
      <c r="L1" s="302"/>
      <c r="M1" s="302"/>
      <c r="N1" s="302"/>
      <c r="P1" s="302"/>
      <c r="Q1" s="302"/>
      <c r="R1" s="302"/>
    </row>
    <row r="2" spans="1:18">
      <c r="A2" s="69"/>
      <c r="D2" s="116"/>
      <c r="E2" s="116"/>
      <c r="F2" s="116"/>
      <c r="H2" s="116"/>
      <c r="I2" s="116"/>
      <c r="J2" s="116"/>
      <c r="L2" s="116"/>
      <c r="M2" s="116"/>
      <c r="N2" s="116"/>
      <c r="P2" s="116"/>
      <c r="Q2" s="116"/>
      <c r="R2" s="116"/>
    </row>
    <row r="3" spans="1:18" ht="32.25" customHeight="1">
      <c r="A3" s="315" t="s">
        <v>164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</row>
    <row r="4" spans="1:18" ht="19.5" thickBot="1">
      <c r="A4" s="110"/>
      <c r="B4" s="109"/>
      <c r="C4" s="109"/>
      <c r="D4" s="109"/>
      <c r="E4" s="109"/>
      <c r="F4" s="110"/>
      <c r="G4" s="109"/>
      <c r="H4" s="109"/>
      <c r="I4" s="109"/>
      <c r="J4" s="110"/>
      <c r="K4" s="109"/>
      <c r="L4" s="109"/>
      <c r="M4" s="109"/>
      <c r="N4" s="110"/>
      <c r="O4" s="109"/>
      <c r="P4" s="109"/>
      <c r="Q4" s="109"/>
      <c r="R4" s="110"/>
    </row>
    <row r="5" spans="1:18" ht="56.25" customHeight="1">
      <c r="A5" s="322" t="s">
        <v>68</v>
      </c>
      <c r="B5" s="325" t="s">
        <v>69</v>
      </c>
      <c r="C5" s="316" t="s">
        <v>171</v>
      </c>
      <c r="D5" s="317"/>
      <c r="E5" s="317"/>
      <c r="F5" s="318"/>
      <c r="G5" s="316" t="s">
        <v>172</v>
      </c>
      <c r="H5" s="317"/>
      <c r="I5" s="317"/>
      <c r="J5" s="318"/>
      <c r="K5" s="316" t="s">
        <v>167</v>
      </c>
      <c r="L5" s="317"/>
      <c r="M5" s="317"/>
      <c r="N5" s="318"/>
      <c r="O5" s="316" t="s">
        <v>168</v>
      </c>
      <c r="P5" s="317"/>
      <c r="Q5" s="317"/>
      <c r="R5" s="318"/>
    </row>
    <row r="6" spans="1:18" ht="20.25">
      <c r="A6" s="323"/>
      <c r="B6" s="326"/>
      <c r="C6" s="319" t="s">
        <v>51</v>
      </c>
      <c r="D6" s="320" t="s">
        <v>52</v>
      </c>
      <c r="E6" s="320"/>
      <c r="F6" s="321" t="s">
        <v>34</v>
      </c>
      <c r="G6" s="319" t="s">
        <v>51</v>
      </c>
      <c r="H6" s="320" t="s">
        <v>52</v>
      </c>
      <c r="I6" s="320"/>
      <c r="J6" s="321" t="s">
        <v>34</v>
      </c>
      <c r="K6" s="319" t="s">
        <v>51</v>
      </c>
      <c r="L6" s="320" t="s">
        <v>52</v>
      </c>
      <c r="M6" s="320"/>
      <c r="N6" s="321" t="s">
        <v>34</v>
      </c>
      <c r="O6" s="319" t="s">
        <v>51</v>
      </c>
      <c r="P6" s="320" t="s">
        <v>52</v>
      </c>
      <c r="Q6" s="320"/>
      <c r="R6" s="321" t="s">
        <v>34</v>
      </c>
    </row>
    <row r="7" spans="1:18" ht="101.25">
      <c r="A7" s="324"/>
      <c r="B7" s="327"/>
      <c r="C7" s="319"/>
      <c r="D7" s="274" t="s">
        <v>34</v>
      </c>
      <c r="E7" s="274" t="s">
        <v>70</v>
      </c>
      <c r="F7" s="321"/>
      <c r="G7" s="319"/>
      <c r="H7" s="274" t="s">
        <v>34</v>
      </c>
      <c r="I7" s="274" t="s">
        <v>70</v>
      </c>
      <c r="J7" s="321"/>
      <c r="K7" s="319"/>
      <c r="L7" s="274" t="s">
        <v>34</v>
      </c>
      <c r="M7" s="274" t="s">
        <v>70</v>
      </c>
      <c r="N7" s="321"/>
      <c r="O7" s="319"/>
      <c r="P7" s="274" t="s">
        <v>34</v>
      </c>
      <c r="Q7" s="274" t="s">
        <v>70</v>
      </c>
      <c r="R7" s="321"/>
    </row>
    <row r="8" spans="1:18">
      <c r="A8" s="298">
        <v>1</v>
      </c>
      <c r="B8" s="305">
        <v>2</v>
      </c>
      <c r="C8" s="303">
        <v>3</v>
      </c>
      <c r="D8" s="298">
        <v>4</v>
      </c>
      <c r="E8" s="298">
        <v>5</v>
      </c>
      <c r="F8" s="299" t="s">
        <v>71</v>
      </c>
      <c r="G8" s="303">
        <v>3</v>
      </c>
      <c r="H8" s="298">
        <v>4</v>
      </c>
      <c r="I8" s="298">
        <v>5</v>
      </c>
      <c r="J8" s="299" t="s">
        <v>71</v>
      </c>
      <c r="K8" s="303">
        <v>3</v>
      </c>
      <c r="L8" s="298">
        <v>4</v>
      </c>
      <c r="M8" s="298">
        <v>5</v>
      </c>
      <c r="N8" s="299" t="s">
        <v>71</v>
      </c>
      <c r="O8" s="303">
        <v>3</v>
      </c>
      <c r="P8" s="298">
        <v>4</v>
      </c>
      <c r="Q8" s="298">
        <v>5</v>
      </c>
      <c r="R8" s="299" t="s">
        <v>71</v>
      </c>
    </row>
    <row r="9" spans="1:18" ht="7.5" customHeight="1">
      <c r="A9" s="298"/>
      <c r="B9" s="305"/>
      <c r="C9" s="303"/>
      <c r="D9" s="298"/>
      <c r="E9" s="298"/>
      <c r="F9" s="299"/>
      <c r="G9" s="303"/>
      <c r="H9" s="298"/>
      <c r="I9" s="298"/>
      <c r="J9" s="299"/>
      <c r="K9" s="303"/>
      <c r="L9" s="298"/>
      <c r="M9" s="298"/>
      <c r="N9" s="299"/>
      <c r="O9" s="303"/>
      <c r="P9" s="298"/>
      <c r="Q9" s="298"/>
      <c r="R9" s="299"/>
    </row>
    <row r="10" spans="1:18" ht="33" customHeight="1">
      <c r="A10" s="264">
        <v>10000000</v>
      </c>
      <c r="B10" s="224" t="s">
        <v>72</v>
      </c>
      <c r="C10" s="238">
        <f>C11+C19+C21+C25</f>
        <v>208238.2</v>
      </c>
      <c r="D10" s="239">
        <f>D17+D21+D25</f>
        <v>13477.600000000002</v>
      </c>
      <c r="E10" s="239">
        <f>E21</f>
        <v>12579.2</v>
      </c>
      <c r="F10" s="240">
        <f>C10+D10</f>
        <v>221715.80000000002</v>
      </c>
      <c r="G10" s="238">
        <f>G11+G19+G21+G25</f>
        <v>212603.6</v>
      </c>
      <c r="H10" s="239">
        <f>H17+H21+H25</f>
        <v>13926.9</v>
      </c>
      <c r="I10" s="239">
        <f>I21</f>
        <v>13017</v>
      </c>
      <c r="J10" s="240">
        <f>G10+H10</f>
        <v>226530.5</v>
      </c>
      <c r="K10" s="238">
        <f>G10-C10</f>
        <v>4365.3999999999942</v>
      </c>
      <c r="L10" s="238">
        <f t="shared" ref="L10:N10" si="0">H10-D10</f>
        <v>449.29999999999745</v>
      </c>
      <c r="M10" s="238">
        <f t="shared" si="0"/>
        <v>437.79999999999927</v>
      </c>
      <c r="N10" s="238">
        <f t="shared" si="0"/>
        <v>4814.6999999999825</v>
      </c>
      <c r="O10" s="238">
        <f>G10/C10*100</f>
        <v>102.09634927693381</v>
      </c>
      <c r="P10" s="238">
        <f t="shared" ref="P10:R10" si="1">H10/D10*100</f>
        <v>103.33367958687005</v>
      </c>
      <c r="Q10" s="238">
        <f t="shared" si="1"/>
        <v>103.48034851182904</v>
      </c>
      <c r="R10" s="238">
        <f t="shared" si="1"/>
        <v>102.1715637766907</v>
      </c>
    </row>
    <row r="11" spans="1:18" ht="12.75" customHeight="1">
      <c r="A11" s="306">
        <v>11000000</v>
      </c>
      <c r="B11" s="328" t="s">
        <v>73</v>
      </c>
      <c r="C11" s="329">
        <f>C13+C14</f>
        <v>139216.4</v>
      </c>
      <c r="D11" s="330" t="s">
        <v>143</v>
      </c>
      <c r="E11" s="330" t="s">
        <v>143</v>
      </c>
      <c r="F11" s="333">
        <f>C11</f>
        <v>139216.4</v>
      </c>
      <c r="G11" s="329">
        <f>G13+G14</f>
        <v>143013.6</v>
      </c>
      <c r="H11" s="330" t="s">
        <v>143</v>
      </c>
      <c r="I11" s="330" t="s">
        <v>143</v>
      </c>
      <c r="J11" s="333">
        <f>G11</f>
        <v>143013.6</v>
      </c>
      <c r="K11" s="331">
        <f>K13+K14</f>
        <v>3797.2000000000062</v>
      </c>
      <c r="L11" s="330" t="s">
        <v>143</v>
      </c>
      <c r="M11" s="330" t="s">
        <v>143</v>
      </c>
      <c r="N11" s="333">
        <f>K11</f>
        <v>3797.2000000000062</v>
      </c>
      <c r="O11" s="329">
        <f>G11/C11*100</f>
        <v>102.72755221367598</v>
      </c>
      <c r="P11" s="330" t="s">
        <v>143</v>
      </c>
      <c r="Q11" s="330" t="s">
        <v>143</v>
      </c>
      <c r="R11" s="333">
        <f>O11</f>
        <v>102.72755221367598</v>
      </c>
    </row>
    <row r="12" spans="1:18" ht="37.5" customHeight="1">
      <c r="A12" s="307"/>
      <c r="B12" s="328"/>
      <c r="C12" s="329"/>
      <c r="D12" s="330"/>
      <c r="E12" s="330"/>
      <c r="F12" s="334"/>
      <c r="G12" s="329"/>
      <c r="H12" s="330"/>
      <c r="I12" s="330"/>
      <c r="J12" s="334"/>
      <c r="K12" s="332"/>
      <c r="L12" s="330"/>
      <c r="M12" s="330"/>
      <c r="N12" s="334"/>
      <c r="O12" s="329"/>
      <c r="P12" s="330"/>
      <c r="Q12" s="330"/>
      <c r="R12" s="334"/>
    </row>
    <row r="13" spans="1:18" s="140" customFormat="1" ht="30.75" customHeight="1">
      <c r="A13" s="123">
        <v>11010000</v>
      </c>
      <c r="B13" s="221" t="s">
        <v>134</v>
      </c>
      <c r="C13" s="229">
        <v>136312.5</v>
      </c>
      <c r="D13" s="230" t="s">
        <v>143</v>
      </c>
      <c r="E13" s="230" t="s">
        <v>143</v>
      </c>
      <c r="F13" s="231">
        <f>C13</f>
        <v>136312.5</v>
      </c>
      <c r="G13" s="229">
        <f>140523.6-10</f>
        <v>140513.60000000001</v>
      </c>
      <c r="H13" s="230" t="s">
        <v>143</v>
      </c>
      <c r="I13" s="230" t="s">
        <v>143</v>
      </c>
      <c r="J13" s="231">
        <f>G13</f>
        <v>140513.60000000001</v>
      </c>
      <c r="K13" s="229">
        <f>G13-C13</f>
        <v>4201.1000000000058</v>
      </c>
      <c r="L13" s="230" t="s">
        <v>143</v>
      </c>
      <c r="M13" s="230" t="s">
        <v>143</v>
      </c>
      <c r="N13" s="231">
        <f>K13</f>
        <v>4201.1000000000058</v>
      </c>
      <c r="O13" s="229">
        <f>G13/C13*100</f>
        <v>103.08196240256764</v>
      </c>
      <c r="P13" s="230" t="s">
        <v>143</v>
      </c>
      <c r="Q13" s="230" t="s">
        <v>143</v>
      </c>
      <c r="R13" s="231">
        <f>O13</f>
        <v>103.08196240256764</v>
      </c>
    </row>
    <row r="14" spans="1:18" ht="25.5" customHeight="1">
      <c r="A14" s="112">
        <v>11020000</v>
      </c>
      <c r="B14" s="222" t="s">
        <v>74</v>
      </c>
      <c r="C14" s="232">
        <f>C15+C16</f>
        <v>2903.8999999999996</v>
      </c>
      <c r="D14" s="233" t="s">
        <v>143</v>
      </c>
      <c r="E14" s="233" t="s">
        <v>143</v>
      </c>
      <c r="F14" s="234">
        <f>C14</f>
        <v>2903.8999999999996</v>
      </c>
      <c r="G14" s="232">
        <f>G15+G16</f>
        <v>2500</v>
      </c>
      <c r="H14" s="233" t="s">
        <v>143</v>
      </c>
      <c r="I14" s="233" t="s">
        <v>143</v>
      </c>
      <c r="J14" s="234">
        <f>G14</f>
        <v>2500</v>
      </c>
      <c r="K14" s="232">
        <f>K15+K16</f>
        <v>-403.89999999999986</v>
      </c>
      <c r="L14" s="233" t="s">
        <v>143</v>
      </c>
      <c r="M14" s="233" t="s">
        <v>143</v>
      </c>
      <c r="N14" s="234">
        <f>K14</f>
        <v>-403.89999999999986</v>
      </c>
      <c r="O14" s="232">
        <f>G14/C14*100</f>
        <v>86.091118840180457</v>
      </c>
      <c r="P14" s="233" t="s">
        <v>143</v>
      </c>
      <c r="Q14" s="233" t="s">
        <v>143</v>
      </c>
      <c r="R14" s="234">
        <f>O14</f>
        <v>86.091118840180457</v>
      </c>
    </row>
    <row r="15" spans="1:18" ht="44.25" customHeight="1">
      <c r="A15" s="111">
        <v>11020200</v>
      </c>
      <c r="B15" s="221" t="s">
        <v>125</v>
      </c>
      <c r="C15" s="229">
        <v>2360.6999999999998</v>
      </c>
      <c r="D15" s="230" t="s">
        <v>143</v>
      </c>
      <c r="E15" s="230" t="s">
        <v>143</v>
      </c>
      <c r="F15" s="231">
        <f>C15</f>
        <v>2360.6999999999998</v>
      </c>
      <c r="G15" s="229">
        <v>1200</v>
      </c>
      <c r="H15" s="230" t="s">
        <v>143</v>
      </c>
      <c r="I15" s="230" t="s">
        <v>143</v>
      </c>
      <c r="J15" s="231">
        <f>G15</f>
        <v>1200</v>
      </c>
      <c r="K15" s="229">
        <f>G15-C15</f>
        <v>-1160.6999999999998</v>
      </c>
      <c r="L15" s="230" t="s">
        <v>143</v>
      </c>
      <c r="M15" s="230" t="s">
        <v>143</v>
      </c>
      <c r="N15" s="231">
        <f>K15</f>
        <v>-1160.6999999999998</v>
      </c>
      <c r="O15" s="229">
        <f>G15/C15*100</f>
        <v>50.832380226204101</v>
      </c>
      <c r="P15" s="230" t="s">
        <v>143</v>
      </c>
      <c r="Q15" s="230" t="s">
        <v>143</v>
      </c>
      <c r="R15" s="231">
        <f>O15</f>
        <v>50.832380226204101</v>
      </c>
    </row>
    <row r="16" spans="1:18" ht="47.25" customHeight="1">
      <c r="A16" s="111">
        <v>11023200</v>
      </c>
      <c r="B16" s="221" t="s">
        <v>163</v>
      </c>
      <c r="C16" s="229">
        <v>543.20000000000005</v>
      </c>
      <c r="D16" s="230" t="s">
        <v>143</v>
      </c>
      <c r="E16" s="230" t="s">
        <v>143</v>
      </c>
      <c r="F16" s="231">
        <f>C16</f>
        <v>543.20000000000005</v>
      </c>
      <c r="G16" s="229">
        <v>1300</v>
      </c>
      <c r="H16" s="230" t="s">
        <v>143</v>
      </c>
      <c r="I16" s="230" t="s">
        <v>143</v>
      </c>
      <c r="J16" s="231">
        <f>G16</f>
        <v>1300</v>
      </c>
      <c r="K16" s="229">
        <f>G16-C16</f>
        <v>756.8</v>
      </c>
      <c r="L16" s="230" t="s">
        <v>143</v>
      </c>
      <c r="M16" s="230" t="s">
        <v>143</v>
      </c>
      <c r="N16" s="231">
        <f>K16</f>
        <v>756.8</v>
      </c>
      <c r="O16" s="229">
        <f>G16/C16*100</f>
        <v>239.32253313696611</v>
      </c>
      <c r="P16" s="230" t="s">
        <v>143</v>
      </c>
      <c r="Q16" s="230" t="s">
        <v>143</v>
      </c>
      <c r="R16" s="231">
        <f>O16</f>
        <v>239.32253313696611</v>
      </c>
    </row>
    <row r="17" spans="1:18" ht="24.75" customHeight="1">
      <c r="A17" s="112">
        <v>12000000</v>
      </c>
      <c r="B17" s="222" t="s">
        <v>75</v>
      </c>
      <c r="C17" s="232" t="s">
        <v>143</v>
      </c>
      <c r="D17" s="233">
        <f>D18</f>
        <v>353.1</v>
      </c>
      <c r="E17" s="233" t="s">
        <v>143</v>
      </c>
      <c r="F17" s="234">
        <f>D17</f>
        <v>353.1</v>
      </c>
      <c r="G17" s="232" t="s">
        <v>143</v>
      </c>
      <c r="H17" s="233">
        <f>H18</f>
        <v>360</v>
      </c>
      <c r="I17" s="233" t="s">
        <v>143</v>
      </c>
      <c r="J17" s="234">
        <f>H17</f>
        <v>360</v>
      </c>
      <c r="K17" s="232" t="s">
        <v>143</v>
      </c>
      <c r="L17" s="233">
        <f>L18</f>
        <v>6.8999999999999773</v>
      </c>
      <c r="M17" s="233" t="s">
        <v>143</v>
      </c>
      <c r="N17" s="234">
        <f>L17</f>
        <v>6.8999999999999773</v>
      </c>
      <c r="O17" s="232" t="s">
        <v>143</v>
      </c>
      <c r="P17" s="233">
        <f>P18</f>
        <v>101.95412064570944</v>
      </c>
      <c r="Q17" s="233" t="s">
        <v>143</v>
      </c>
      <c r="R17" s="234">
        <f>P17</f>
        <v>101.95412064570944</v>
      </c>
    </row>
    <row r="18" spans="1:18" ht="26.25" customHeight="1">
      <c r="A18" s="111">
        <v>12030000</v>
      </c>
      <c r="B18" s="221" t="s">
        <v>126</v>
      </c>
      <c r="C18" s="235" t="s">
        <v>143</v>
      </c>
      <c r="D18" s="230">
        <v>353.1</v>
      </c>
      <c r="E18" s="230" t="s">
        <v>143</v>
      </c>
      <c r="F18" s="231">
        <f>D18</f>
        <v>353.1</v>
      </c>
      <c r="G18" s="235" t="s">
        <v>143</v>
      </c>
      <c r="H18" s="230">
        <v>360</v>
      </c>
      <c r="I18" s="230" t="s">
        <v>143</v>
      </c>
      <c r="J18" s="231">
        <f>H18</f>
        <v>360</v>
      </c>
      <c r="K18" s="235" t="s">
        <v>143</v>
      </c>
      <c r="L18" s="230">
        <f>H18-D18</f>
        <v>6.8999999999999773</v>
      </c>
      <c r="M18" s="230" t="s">
        <v>143</v>
      </c>
      <c r="N18" s="231">
        <f>L18</f>
        <v>6.8999999999999773</v>
      </c>
      <c r="O18" s="235" t="s">
        <v>143</v>
      </c>
      <c r="P18" s="230">
        <f>H18/D18*100</f>
        <v>101.95412064570944</v>
      </c>
      <c r="Q18" s="230" t="s">
        <v>143</v>
      </c>
      <c r="R18" s="231">
        <f>P18</f>
        <v>101.95412064570944</v>
      </c>
    </row>
    <row r="19" spans="1:18" ht="48.75" customHeight="1">
      <c r="A19" s="112">
        <v>13000000</v>
      </c>
      <c r="B19" s="222" t="s">
        <v>154</v>
      </c>
      <c r="C19" s="232">
        <f>C20</f>
        <v>67513.8</v>
      </c>
      <c r="D19" s="233" t="s">
        <v>143</v>
      </c>
      <c r="E19" s="233" t="s">
        <v>143</v>
      </c>
      <c r="F19" s="234">
        <f>C19</f>
        <v>67513.8</v>
      </c>
      <c r="G19" s="232">
        <f>G20</f>
        <v>68000</v>
      </c>
      <c r="H19" s="233" t="s">
        <v>143</v>
      </c>
      <c r="I19" s="233" t="s">
        <v>143</v>
      </c>
      <c r="J19" s="234">
        <f>G19</f>
        <v>68000</v>
      </c>
      <c r="K19" s="232">
        <f>K20</f>
        <v>486.19999999999709</v>
      </c>
      <c r="L19" s="233" t="s">
        <v>143</v>
      </c>
      <c r="M19" s="233" t="s">
        <v>143</v>
      </c>
      <c r="N19" s="234">
        <f>K19</f>
        <v>486.19999999999709</v>
      </c>
      <c r="O19" s="232">
        <f>O20</f>
        <v>100.72014906582061</v>
      </c>
      <c r="P19" s="233" t="s">
        <v>143</v>
      </c>
      <c r="Q19" s="233" t="s">
        <v>143</v>
      </c>
      <c r="R19" s="234">
        <f>O19</f>
        <v>100.72014906582061</v>
      </c>
    </row>
    <row r="20" spans="1:18" ht="33" customHeight="1">
      <c r="A20" s="111">
        <v>13050000</v>
      </c>
      <c r="B20" s="221" t="s">
        <v>76</v>
      </c>
      <c r="C20" s="229">
        <v>67513.8</v>
      </c>
      <c r="D20" s="230" t="s">
        <v>143</v>
      </c>
      <c r="E20" s="230" t="s">
        <v>143</v>
      </c>
      <c r="F20" s="231">
        <f>C20</f>
        <v>67513.8</v>
      </c>
      <c r="G20" s="229">
        <v>68000</v>
      </c>
      <c r="H20" s="230" t="s">
        <v>143</v>
      </c>
      <c r="I20" s="230" t="s">
        <v>143</v>
      </c>
      <c r="J20" s="231">
        <f>G20</f>
        <v>68000</v>
      </c>
      <c r="K20" s="229">
        <f>G20-C20</f>
        <v>486.19999999999709</v>
      </c>
      <c r="L20" s="230" t="s">
        <v>143</v>
      </c>
      <c r="M20" s="230" t="s">
        <v>143</v>
      </c>
      <c r="N20" s="231">
        <f>K20</f>
        <v>486.19999999999709</v>
      </c>
      <c r="O20" s="229">
        <f>G20/C20*100</f>
        <v>100.72014906582061</v>
      </c>
      <c r="P20" s="230" t="s">
        <v>143</v>
      </c>
      <c r="Q20" s="230" t="s">
        <v>143</v>
      </c>
      <c r="R20" s="231">
        <f>O20</f>
        <v>100.72014906582061</v>
      </c>
    </row>
    <row r="21" spans="1:18" ht="25.5" customHeight="1">
      <c r="A21" s="114">
        <v>18000000</v>
      </c>
      <c r="B21" s="222" t="s">
        <v>127</v>
      </c>
      <c r="C21" s="232">
        <f>C23</f>
        <v>1508</v>
      </c>
      <c r="D21" s="236">
        <f>D22+D24+D23</f>
        <v>12640.400000000001</v>
      </c>
      <c r="E21" s="236">
        <f>E22+E24</f>
        <v>12579.2</v>
      </c>
      <c r="F21" s="234">
        <f>C21+D21</f>
        <v>14148.400000000001</v>
      </c>
      <c r="G21" s="232">
        <f>G23</f>
        <v>1590</v>
      </c>
      <c r="H21" s="236">
        <f>H22+H24+H23</f>
        <v>13081.9</v>
      </c>
      <c r="I21" s="236">
        <f>I22+I24</f>
        <v>13017</v>
      </c>
      <c r="J21" s="234">
        <f>G21+H21</f>
        <v>14671.9</v>
      </c>
      <c r="K21" s="232">
        <f>K23</f>
        <v>82</v>
      </c>
      <c r="L21" s="236">
        <f>L22+L24+L23</f>
        <v>441.49999999999926</v>
      </c>
      <c r="M21" s="236">
        <f>M22+M24</f>
        <v>437.79999999999927</v>
      </c>
      <c r="N21" s="234">
        <f>K21+L21</f>
        <v>523.49999999999932</v>
      </c>
      <c r="O21" s="232">
        <f>G21/C21*100</f>
        <v>105.43766578249335</v>
      </c>
      <c r="P21" s="232">
        <f t="shared" ref="P21:R21" si="2">H21/D21*100</f>
        <v>103.49276921616404</v>
      </c>
      <c r="Q21" s="232">
        <f t="shared" si="2"/>
        <v>103.48034851182904</v>
      </c>
      <c r="R21" s="232">
        <f t="shared" si="2"/>
        <v>103.70006502502049</v>
      </c>
    </row>
    <row r="22" spans="1:18" ht="45" customHeight="1">
      <c r="A22" s="123">
        <v>18010000</v>
      </c>
      <c r="B22" s="221" t="s">
        <v>137</v>
      </c>
      <c r="C22" s="229" t="s">
        <v>143</v>
      </c>
      <c r="D22" s="237">
        <v>17</v>
      </c>
      <c r="E22" s="230">
        <f>D22</f>
        <v>17</v>
      </c>
      <c r="F22" s="231">
        <f>D22</f>
        <v>17</v>
      </c>
      <c r="G22" s="229" t="s">
        <v>143</v>
      </c>
      <c r="H22" s="237">
        <v>17</v>
      </c>
      <c r="I22" s="230">
        <f>H22</f>
        <v>17</v>
      </c>
      <c r="J22" s="231">
        <f>H22</f>
        <v>17</v>
      </c>
      <c r="K22" s="229" t="s">
        <v>143</v>
      </c>
      <c r="L22" s="237">
        <f>H22-D22</f>
        <v>0</v>
      </c>
      <c r="M22" s="230">
        <f>L22</f>
        <v>0</v>
      </c>
      <c r="N22" s="231">
        <f>L22</f>
        <v>0</v>
      </c>
      <c r="O22" s="229" t="s">
        <v>143</v>
      </c>
      <c r="P22" s="237">
        <f>H22/D22*100</f>
        <v>100</v>
      </c>
      <c r="Q22" s="230">
        <f>P22</f>
        <v>100</v>
      </c>
      <c r="R22" s="231">
        <f>P22</f>
        <v>100</v>
      </c>
    </row>
    <row r="23" spans="1:18" ht="43.5" customHeight="1">
      <c r="A23" s="123">
        <v>18040000</v>
      </c>
      <c r="B23" s="223" t="s">
        <v>135</v>
      </c>
      <c r="C23" s="229">
        <v>1508</v>
      </c>
      <c r="D23" s="230">
        <v>61.2</v>
      </c>
      <c r="E23" s="230" t="s">
        <v>143</v>
      </c>
      <c r="F23" s="231">
        <f>C23+D23</f>
        <v>1569.2</v>
      </c>
      <c r="G23" s="229">
        <v>1590</v>
      </c>
      <c r="H23" s="230">
        <v>64.900000000000006</v>
      </c>
      <c r="I23" s="230" t="s">
        <v>143</v>
      </c>
      <c r="J23" s="231">
        <f>G23+H23</f>
        <v>1654.9</v>
      </c>
      <c r="K23" s="229">
        <f>G23-C23</f>
        <v>82</v>
      </c>
      <c r="L23" s="229">
        <f>H23-D23</f>
        <v>3.7000000000000028</v>
      </c>
      <c r="M23" s="230" t="s">
        <v>143</v>
      </c>
      <c r="N23" s="231">
        <f>K23+L23</f>
        <v>85.7</v>
      </c>
      <c r="O23" s="229">
        <f>G23/C23*100</f>
        <v>105.43766578249335</v>
      </c>
      <c r="P23" s="229">
        <f>H23/D23*100</f>
        <v>106.04575163398692</v>
      </c>
      <c r="Q23" s="230" t="s">
        <v>143</v>
      </c>
      <c r="R23" s="231">
        <f>J23/F23*100</f>
        <v>105.46138159571757</v>
      </c>
    </row>
    <row r="24" spans="1:18" ht="30" customHeight="1">
      <c r="A24" s="111">
        <v>18050000</v>
      </c>
      <c r="B24" s="221" t="s">
        <v>136</v>
      </c>
      <c r="C24" s="229" t="s">
        <v>143</v>
      </c>
      <c r="D24" s="230">
        <v>12562.2</v>
      </c>
      <c r="E24" s="230">
        <f>D24</f>
        <v>12562.2</v>
      </c>
      <c r="F24" s="231">
        <f>D24</f>
        <v>12562.2</v>
      </c>
      <c r="G24" s="229" t="s">
        <v>143</v>
      </c>
      <c r="H24" s="230">
        <v>13000</v>
      </c>
      <c r="I24" s="230">
        <f>H24</f>
        <v>13000</v>
      </c>
      <c r="J24" s="231">
        <f>H24</f>
        <v>13000</v>
      </c>
      <c r="K24" s="229" t="s">
        <v>143</v>
      </c>
      <c r="L24" s="230">
        <f>H24-D24</f>
        <v>437.79999999999927</v>
      </c>
      <c r="M24" s="230">
        <f>L24</f>
        <v>437.79999999999927</v>
      </c>
      <c r="N24" s="231">
        <f>L24</f>
        <v>437.79999999999927</v>
      </c>
      <c r="O24" s="229" t="s">
        <v>143</v>
      </c>
      <c r="P24" s="230">
        <f>H24/D24*100</f>
        <v>103.48505834965212</v>
      </c>
      <c r="Q24" s="230">
        <f>I24/E24*100</f>
        <v>103.48505834965212</v>
      </c>
      <c r="R24" s="230">
        <f>J24/F24*100</f>
        <v>103.48505834965212</v>
      </c>
    </row>
    <row r="25" spans="1:18" ht="23.25" customHeight="1">
      <c r="A25" s="114">
        <v>19000000</v>
      </c>
      <c r="B25" s="222" t="s">
        <v>138</v>
      </c>
      <c r="C25" s="232">
        <f>C27</f>
        <v>0</v>
      </c>
      <c r="D25" s="233">
        <f>D26</f>
        <v>484.1</v>
      </c>
      <c r="E25" s="233" t="s">
        <v>143</v>
      </c>
      <c r="F25" s="234">
        <f>C25+D25</f>
        <v>484.1</v>
      </c>
      <c r="G25" s="232">
        <f>G27</f>
        <v>0</v>
      </c>
      <c r="H25" s="233">
        <f>H26</f>
        <v>485</v>
      </c>
      <c r="I25" s="233" t="s">
        <v>143</v>
      </c>
      <c r="J25" s="234">
        <f>G25+H25</f>
        <v>485</v>
      </c>
      <c r="K25" s="232">
        <f>K27</f>
        <v>0</v>
      </c>
      <c r="L25" s="233">
        <f>L26</f>
        <v>0.89999999999997726</v>
      </c>
      <c r="M25" s="233" t="s">
        <v>143</v>
      </c>
      <c r="N25" s="234">
        <f>K25+L25</f>
        <v>0.89999999999997726</v>
      </c>
      <c r="O25" s="232">
        <f>O27</f>
        <v>0</v>
      </c>
      <c r="P25" s="233">
        <f>H25/D25*100</f>
        <v>100.18591200165254</v>
      </c>
      <c r="Q25" s="233" t="s">
        <v>143</v>
      </c>
      <c r="R25" s="234">
        <f>J25/D25*100</f>
        <v>100.18591200165254</v>
      </c>
    </row>
    <row r="26" spans="1:18" ht="30" customHeight="1">
      <c r="A26" s="111">
        <v>19010000</v>
      </c>
      <c r="B26" s="221" t="s">
        <v>139</v>
      </c>
      <c r="C26" s="229" t="s">
        <v>143</v>
      </c>
      <c r="D26" s="230">
        <v>484.1</v>
      </c>
      <c r="E26" s="230" t="s">
        <v>143</v>
      </c>
      <c r="F26" s="231">
        <f>D26</f>
        <v>484.1</v>
      </c>
      <c r="G26" s="229" t="s">
        <v>143</v>
      </c>
      <c r="H26" s="230">
        <v>485</v>
      </c>
      <c r="I26" s="230" t="s">
        <v>143</v>
      </c>
      <c r="J26" s="231">
        <f>H26</f>
        <v>485</v>
      </c>
      <c r="K26" s="229" t="s">
        <v>143</v>
      </c>
      <c r="L26" s="230">
        <f>H26-D26</f>
        <v>0.89999999999997726</v>
      </c>
      <c r="M26" s="230" t="s">
        <v>143</v>
      </c>
      <c r="N26" s="231">
        <f>L26</f>
        <v>0.89999999999997726</v>
      </c>
      <c r="O26" s="229" t="s">
        <v>143</v>
      </c>
      <c r="P26" s="230">
        <f>H26/D26*100</f>
        <v>100.18591200165254</v>
      </c>
      <c r="Q26" s="230" t="s">
        <v>143</v>
      </c>
      <c r="R26" s="231">
        <f>P26</f>
        <v>100.18591200165254</v>
      </c>
    </row>
    <row r="27" spans="1:18" ht="22.5" hidden="1" customHeight="1">
      <c r="A27" s="111">
        <v>19040000</v>
      </c>
      <c r="B27" s="221" t="s">
        <v>140</v>
      </c>
      <c r="C27" s="229">
        <v>0</v>
      </c>
      <c r="D27" s="230" t="s">
        <v>143</v>
      </c>
      <c r="E27" s="230" t="s">
        <v>143</v>
      </c>
      <c r="F27" s="231">
        <f>C27</f>
        <v>0</v>
      </c>
      <c r="G27" s="229">
        <v>0</v>
      </c>
      <c r="H27" s="230" t="s">
        <v>143</v>
      </c>
      <c r="I27" s="230" t="s">
        <v>143</v>
      </c>
      <c r="J27" s="231">
        <f>G27</f>
        <v>0</v>
      </c>
      <c r="K27" s="229">
        <v>0</v>
      </c>
      <c r="L27" s="230" t="s">
        <v>143</v>
      </c>
      <c r="M27" s="230" t="s">
        <v>143</v>
      </c>
      <c r="N27" s="231">
        <f>K27</f>
        <v>0</v>
      </c>
      <c r="O27" s="229">
        <v>0</v>
      </c>
      <c r="P27" s="230" t="s">
        <v>143</v>
      </c>
      <c r="Q27" s="230" t="s">
        <v>143</v>
      </c>
      <c r="R27" s="231">
        <f>O27</f>
        <v>0</v>
      </c>
    </row>
    <row r="28" spans="1:18" ht="36" customHeight="1">
      <c r="A28" s="264">
        <v>20000000</v>
      </c>
      <c r="B28" s="224" t="s">
        <v>77</v>
      </c>
      <c r="C28" s="238">
        <f>C29+C35+C41</f>
        <v>2198</v>
      </c>
      <c r="D28" s="239">
        <f>D29+D41+D45</f>
        <v>8784.2000000000007</v>
      </c>
      <c r="E28" s="239">
        <f>E41</f>
        <v>2832.7</v>
      </c>
      <c r="F28" s="240">
        <f>C28+D28</f>
        <v>10982.2</v>
      </c>
      <c r="G28" s="238">
        <f>G29+G35+G41</f>
        <v>1662</v>
      </c>
      <c r="H28" s="239">
        <f>H29+H41+H45</f>
        <v>7584.585</v>
      </c>
      <c r="I28" s="239">
        <f>I41</f>
        <v>2000</v>
      </c>
      <c r="J28" s="240">
        <f>G28+H28</f>
        <v>9246.5849999999991</v>
      </c>
      <c r="K28" s="238">
        <f>K29+K35+K41</f>
        <v>-536.00000000000011</v>
      </c>
      <c r="L28" s="239">
        <f>L29+L41+L45</f>
        <v>-1199.6150000000002</v>
      </c>
      <c r="M28" s="239">
        <f>M41</f>
        <v>-832.69999999999982</v>
      </c>
      <c r="N28" s="240">
        <f>K28+L28</f>
        <v>-1735.6150000000002</v>
      </c>
      <c r="O28" s="238">
        <f>G28/C28*100</f>
        <v>75.614194722474977</v>
      </c>
      <c r="P28" s="238">
        <f t="shared" ref="P28:R29" si="3">H28/D28*100</f>
        <v>86.343491723776779</v>
      </c>
      <c r="Q28" s="238">
        <f t="shared" si="3"/>
        <v>70.604017368588273</v>
      </c>
      <c r="R28" s="238">
        <f t="shared" si="3"/>
        <v>84.196108247892028</v>
      </c>
    </row>
    <row r="29" spans="1:18" ht="22.5" customHeight="1">
      <c r="A29" s="112">
        <v>21000000</v>
      </c>
      <c r="B29" s="225" t="s">
        <v>78</v>
      </c>
      <c r="C29" s="232">
        <f>C30+C31+C32+C33</f>
        <v>135.1</v>
      </c>
      <c r="D29" s="233">
        <f>D34</f>
        <v>115.4</v>
      </c>
      <c r="E29" s="233" t="s">
        <v>143</v>
      </c>
      <c r="F29" s="234">
        <f>C29+D29</f>
        <v>250.5</v>
      </c>
      <c r="G29" s="232">
        <f>G30+G31+G32+G33</f>
        <v>82</v>
      </c>
      <c r="H29" s="233">
        <f>H34</f>
        <v>0</v>
      </c>
      <c r="I29" s="233" t="s">
        <v>143</v>
      </c>
      <c r="J29" s="234">
        <f>G29+H29</f>
        <v>82</v>
      </c>
      <c r="K29" s="232">
        <f>K30+K31+K32+K33</f>
        <v>-53.1</v>
      </c>
      <c r="L29" s="233">
        <f>L34</f>
        <v>-115.4</v>
      </c>
      <c r="M29" s="233" t="s">
        <v>143</v>
      </c>
      <c r="N29" s="234">
        <f>K29+L29</f>
        <v>-168.5</v>
      </c>
      <c r="O29" s="232">
        <f>G29/C29*100</f>
        <v>60.695780903034787</v>
      </c>
      <c r="P29" s="232">
        <f t="shared" si="3"/>
        <v>0</v>
      </c>
      <c r="Q29" s="233" t="s">
        <v>143</v>
      </c>
      <c r="R29" s="232">
        <f t="shared" si="3"/>
        <v>32.734530938123754</v>
      </c>
    </row>
    <row r="30" spans="1:18" s="113" customFormat="1" ht="88.5" customHeight="1">
      <c r="A30" s="111">
        <v>21010300</v>
      </c>
      <c r="B30" s="226" t="s">
        <v>117</v>
      </c>
      <c r="C30" s="229">
        <v>114</v>
      </c>
      <c r="D30" s="230" t="s">
        <v>143</v>
      </c>
      <c r="E30" s="230" t="s">
        <v>143</v>
      </c>
      <c r="F30" s="231">
        <f>C30</f>
        <v>114</v>
      </c>
      <c r="G30" s="229">
        <v>60</v>
      </c>
      <c r="H30" s="230" t="s">
        <v>143</v>
      </c>
      <c r="I30" s="230" t="s">
        <v>143</v>
      </c>
      <c r="J30" s="231">
        <f>G30</f>
        <v>60</v>
      </c>
      <c r="K30" s="229">
        <f>G30-C30</f>
        <v>-54</v>
      </c>
      <c r="L30" s="230" t="s">
        <v>143</v>
      </c>
      <c r="M30" s="230" t="s">
        <v>143</v>
      </c>
      <c r="N30" s="231">
        <f>K30</f>
        <v>-54</v>
      </c>
      <c r="O30" s="232">
        <f>G30/C30*100</f>
        <v>52.631578947368418</v>
      </c>
      <c r="P30" s="230" t="s">
        <v>143</v>
      </c>
      <c r="Q30" s="230" t="s">
        <v>143</v>
      </c>
      <c r="R30" s="231">
        <f>J30/F30*100</f>
        <v>52.631578947368418</v>
      </c>
    </row>
    <row r="31" spans="1:18" ht="36.75" hidden="1" customHeight="1">
      <c r="A31" s="111">
        <v>21050000</v>
      </c>
      <c r="B31" s="221" t="s">
        <v>118</v>
      </c>
      <c r="C31" s="229">
        <v>0</v>
      </c>
      <c r="D31" s="230" t="s">
        <v>143</v>
      </c>
      <c r="E31" s="230" t="s">
        <v>143</v>
      </c>
      <c r="F31" s="231">
        <f>C31</f>
        <v>0</v>
      </c>
      <c r="G31" s="229">
        <v>0</v>
      </c>
      <c r="H31" s="230" t="s">
        <v>143</v>
      </c>
      <c r="I31" s="230" t="s">
        <v>143</v>
      </c>
      <c r="J31" s="231">
        <f>G31</f>
        <v>0</v>
      </c>
      <c r="K31" s="229">
        <f t="shared" ref="K31:K33" si="4">G31-C31</f>
        <v>0</v>
      </c>
      <c r="L31" s="230" t="s">
        <v>143</v>
      </c>
      <c r="M31" s="230" t="s">
        <v>143</v>
      </c>
      <c r="N31" s="231">
        <f>K31</f>
        <v>0</v>
      </c>
      <c r="O31" s="232" t="e">
        <f t="shared" ref="O31:O33" si="5">G31/C31*100</f>
        <v>#DIV/0!</v>
      </c>
      <c r="P31" s="230" t="s">
        <v>143</v>
      </c>
      <c r="Q31" s="230" t="s">
        <v>143</v>
      </c>
      <c r="R31" s="231" t="e">
        <f t="shared" ref="R31:R35" si="6">J31/F31*100</f>
        <v>#DIV/0!</v>
      </c>
    </row>
    <row r="32" spans="1:18" ht="81" hidden="1" customHeight="1">
      <c r="A32" s="111">
        <v>21080900</v>
      </c>
      <c r="B32" s="221" t="s">
        <v>121</v>
      </c>
      <c r="C32" s="229">
        <v>0</v>
      </c>
      <c r="D32" s="230" t="s">
        <v>143</v>
      </c>
      <c r="E32" s="230" t="s">
        <v>143</v>
      </c>
      <c r="F32" s="231">
        <f>C32</f>
        <v>0</v>
      </c>
      <c r="G32" s="229">
        <v>0</v>
      </c>
      <c r="H32" s="230" t="s">
        <v>143</v>
      </c>
      <c r="I32" s="230" t="s">
        <v>143</v>
      </c>
      <c r="J32" s="231">
        <f>G32</f>
        <v>0</v>
      </c>
      <c r="K32" s="229">
        <f t="shared" si="4"/>
        <v>0</v>
      </c>
      <c r="L32" s="230" t="s">
        <v>143</v>
      </c>
      <c r="M32" s="230" t="s">
        <v>143</v>
      </c>
      <c r="N32" s="231">
        <f>K32</f>
        <v>0</v>
      </c>
      <c r="O32" s="232" t="e">
        <f t="shared" si="5"/>
        <v>#DIV/0!</v>
      </c>
      <c r="P32" s="230" t="s">
        <v>143</v>
      </c>
      <c r="Q32" s="230" t="s">
        <v>143</v>
      </c>
      <c r="R32" s="231" t="e">
        <f t="shared" si="6"/>
        <v>#DIV/0!</v>
      </c>
    </row>
    <row r="33" spans="1:18" ht="33" customHeight="1">
      <c r="A33" s="111">
        <v>21081100</v>
      </c>
      <c r="B33" s="221" t="s">
        <v>122</v>
      </c>
      <c r="C33" s="229">
        <v>21.1</v>
      </c>
      <c r="D33" s="230" t="s">
        <v>143</v>
      </c>
      <c r="E33" s="230" t="s">
        <v>143</v>
      </c>
      <c r="F33" s="231">
        <f>C33</f>
        <v>21.1</v>
      </c>
      <c r="G33" s="229">
        <v>22</v>
      </c>
      <c r="H33" s="230" t="s">
        <v>143</v>
      </c>
      <c r="I33" s="230" t="s">
        <v>143</v>
      </c>
      <c r="J33" s="231">
        <f>G33</f>
        <v>22</v>
      </c>
      <c r="K33" s="229">
        <f t="shared" si="4"/>
        <v>0.89999999999999858</v>
      </c>
      <c r="L33" s="230" t="s">
        <v>143</v>
      </c>
      <c r="M33" s="230" t="s">
        <v>143</v>
      </c>
      <c r="N33" s="231">
        <f>K33</f>
        <v>0.89999999999999858</v>
      </c>
      <c r="O33" s="229">
        <f t="shared" si="5"/>
        <v>104.26540284360189</v>
      </c>
      <c r="P33" s="230" t="s">
        <v>143</v>
      </c>
      <c r="Q33" s="230" t="s">
        <v>143</v>
      </c>
      <c r="R33" s="231">
        <f t="shared" si="6"/>
        <v>104.26540284360189</v>
      </c>
    </row>
    <row r="34" spans="1:18" ht="66" customHeight="1">
      <c r="A34" s="111">
        <v>21110000</v>
      </c>
      <c r="B34" s="221" t="s">
        <v>119</v>
      </c>
      <c r="C34" s="229" t="s">
        <v>143</v>
      </c>
      <c r="D34" s="230">
        <v>115.4</v>
      </c>
      <c r="E34" s="230" t="s">
        <v>143</v>
      </c>
      <c r="F34" s="231">
        <f>D34</f>
        <v>115.4</v>
      </c>
      <c r="G34" s="229" t="s">
        <v>143</v>
      </c>
      <c r="H34" s="230">
        <v>0</v>
      </c>
      <c r="I34" s="230" t="s">
        <v>143</v>
      </c>
      <c r="J34" s="231">
        <f>H34</f>
        <v>0</v>
      </c>
      <c r="K34" s="229" t="s">
        <v>143</v>
      </c>
      <c r="L34" s="230">
        <f>H34-D34</f>
        <v>-115.4</v>
      </c>
      <c r="M34" s="230" t="s">
        <v>143</v>
      </c>
      <c r="N34" s="231">
        <f>L34</f>
        <v>-115.4</v>
      </c>
      <c r="O34" s="229" t="s">
        <v>143</v>
      </c>
      <c r="P34" s="230">
        <f>H34/D34*100</f>
        <v>0</v>
      </c>
      <c r="Q34" s="230" t="s">
        <v>143</v>
      </c>
      <c r="R34" s="231">
        <f t="shared" si="6"/>
        <v>0</v>
      </c>
    </row>
    <row r="35" spans="1:18" ht="46.5" customHeight="1">
      <c r="A35" s="112">
        <v>22000000</v>
      </c>
      <c r="B35" s="222" t="s">
        <v>155</v>
      </c>
      <c r="C35" s="232">
        <f>C36+C37+C39+C40+C38</f>
        <v>1883.9</v>
      </c>
      <c r="D35" s="233" t="s">
        <v>143</v>
      </c>
      <c r="E35" s="233" t="s">
        <v>143</v>
      </c>
      <c r="F35" s="234">
        <f t="shared" ref="F35:F40" si="7">C35</f>
        <v>1883.9</v>
      </c>
      <c r="G35" s="232">
        <f>G36+G37+G39+G40</f>
        <v>1380</v>
      </c>
      <c r="H35" s="233" t="s">
        <v>143</v>
      </c>
      <c r="I35" s="233" t="s">
        <v>143</v>
      </c>
      <c r="J35" s="234">
        <f t="shared" ref="J35:J40" si="8">G35</f>
        <v>1380</v>
      </c>
      <c r="K35" s="232">
        <f>K38+K39+K40</f>
        <v>-503.90000000000009</v>
      </c>
      <c r="L35" s="233" t="s">
        <v>143</v>
      </c>
      <c r="M35" s="233" t="s">
        <v>143</v>
      </c>
      <c r="N35" s="234">
        <f>K35</f>
        <v>-503.90000000000009</v>
      </c>
      <c r="O35" s="232">
        <f>G35/C35*100</f>
        <v>73.252295769414516</v>
      </c>
      <c r="P35" s="233" t="s">
        <v>143</v>
      </c>
      <c r="Q35" s="233" t="s">
        <v>143</v>
      </c>
      <c r="R35" s="234">
        <f t="shared" si="6"/>
        <v>73.252295769414516</v>
      </c>
    </row>
    <row r="36" spans="1:18" s="140" customFormat="1" ht="43.5" hidden="1" customHeight="1">
      <c r="A36" s="111">
        <v>22010000</v>
      </c>
      <c r="B36" s="221" t="s">
        <v>141</v>
      </c>
      <c r="C36" s="229">
        <v>0</v>
      </c>
      <c r="D36" s="230" t="s">
        <v>143</v>
      </c>
      <c r="E36" s="230" t="s">
        <v>143</v>
      </c>
      <c r="F36" s="231">
        <f t="shared" si="7"/>
        <v>0</v>
      </c>
      <c r="G36" s="229">
        <v>0</v>
      </c>
      <c r="H36" s="230" t="s">
        <v>143</v>
      </c>
      <c r="I36" s="230" t="s">
        <v>143</v>
      </c>
      <c r="J36" s="231">
        <f t="shared" si="8"/>
        <v>0</v>
      </c>
      <c r="K36" s="229">
        <v>0</v>
      </c>
      <c r="L36" s="230" t="s">
        <v>143</v>
      </c>
      <c r="M36" s="230" t="s">
        <v>143</v>
      </c>
      <c r="N36" s="231">
        <f>K36</f>
        <v>0</v>
      </c>
      <c r="O36" s="229">
        <v>0</v>
      </c>
      <c r="P36" s="230" t="s">
        <v>143</v>
      </c>
      <c r="Q36" s="230" t="s">
        <v>143</v>
      </c>
      <c r="R36" s="231">
        <f>O36</f>
        <v>0</v>
      </c>
    </row>
    <row r="37" spans="1:18" ht="43.5" hidden="1" customHeight="1">
      <c r="A37" s="123">
        <v>22010300</v>
      </c>
      <c r="B37" s="221" t="s">
        <v>153</v>
      </c>
      <c r="C37" s="229">
        <v>0</v>
      </c>
      <c r="D37" s="230" t="s">
        <v>143</v>
      </c>
      <c r="E37" s="230" t="s">
        <v>143</v>
      </c>
      <c r="F37" s="231">
        <f t="shared" si="7"/>
        <v>0</v>
      </c>
      <c r="G37" s="229">
        <v>0</v>
      </c>
      <c r="H37" s="230" t="s">
        <v>143</v>
      </c>
      <c r="I37" s="230" t="s">
        <v>143</v>
      </c>
      <c r="J37" s="231">
        <f t="shared" si="8"/>
        <v>0</v>
      </c>
      <c r="K37" s="229">
        <v>0</v>
      </c>
      <c r="L37" s="230" t="s">
        <v>143</v>
      </c>
      <c r="M37" s="230" t="s">
        <v>143</v>
      </c>
      <c r="N37" s="231">
        <f>K37</f>
        <v>0</v>
      </c>
      <c r="O37" s="229">
        <v>0</v>
      </c>
      <c r="P37" s="230" t="s">
        <v>143</v>
      </c>
      <c r="Q37" s="230" t="s">
        <v>143</v>
      </c>
      <c r="R37" s="231">
        <f>O37</f>
        <v>0</v>
      </c>
    </row>
    <row r="38" spans="1:18" ht="45.75" customHeight="1">
      <c r="A38" s="123">
        <v>22010300</v>
      </c>
      <c r="B38" s="221" t="s">
        <v>153</v>
      </c>
      <c r="C38" s="229">
        <v>20</v>
      </c>
      <c r="D38" s="230" t="s">
        <v>143</v>
      </c>
      <c r="E38" s="230" t="s">
        <v>143</v>
      </c>
      <c r="F38" s="231">
        <f t="shared" si="7"/>
        <v>20</v>
      </c>
      <c r="G38" s="229">
        <v>0</v>
      </c>
      <c r="H38" s="230" t="s">
        <v>143</v>
      </c>
      <c r="I38" s="230" t="s">
        <v>143</v>
      </c>
      <c r="J38" s="231">
        <f t="shared" si="8"/>
        <v>0</v>
      </c>
      <c r="K38" s="229">
        <f>G38-C38</f>
        <v>-20</v>
      </c>
      <c r="L38" s="229">
        <v>0</v>
      </c>
      <c r="M38" s="229">
        <v>0</v>
      </c>
      <c r="N38" s="229">
        <f t="shared" ref="N38" si="9">J38-F38</f>
        <v>-20</v>
      </c>
      <c r="O38" s="229">
        <f>G38/C38*100</f>
        <v>0</v>
      </c>
      <c r="P38" s="229">
        <v>0</v>
      </c>
      <c r="Q38" s="229">
        <v>0</v>
      </c>
      <c r="R38" s="229">
        <f t="shared" ref="R38" si="10">J38/F38*100</f>
        <v>0</v>
      </c>
    </row>
    <row r="39" spans="1:18" s="140" customFormat="1" ht="43.5" customHeight="1">
      <c r="A39" s="123">
        <v>22080000</v>
      </c>
      <c r="B39" s="226" t="s">
        <v>142</v>
      </c>
      <c r="C39" s="229">
        <v>1815.4</v>
      </c>
      <c r="D39" s="230" t="s">
        <v>143</v>
      </c>
      <c r="E39" s="230" t="s">
        <v>143</v>
      </c>
      <c r="F39" s="231">
        <f t="shared" si="7"/>
        <v>1815.4</v>
      </c>
      <c r="G39" s="229">
        <v>1330</v>
      </c>
      <c r="H39" s="230" t="s">
        <v>143</v>
      </c>
      <c r="I39" s="230" t="s">
        <v>143</v>
      </c>
      <c r="J39" s="231">
        <f t="shared" si="8"/>
        <v>1330</v>
      </c>
      <c r="K39" s="229">
        <f>G39-C39</f>
        <v>-485.40000000000009</v>
      </c>
      <c r="L39" s="230" t="s">
        <v>143</v>
      </c>
      <c r="M39" s="230" t="s">
        <v>143</v>
      </c>
      <c r="N39" s="231">
        <f>K39</f>
        <v>-485.40000000000009</v>
      </c>
      <c r="O39" s="229">
        <f>G39/C39*100</f>
        <v>73.262090999228818</v>
      </c>
      <c r="P39" s="230" t="s">
        <v>143</v>
      </c>
      <c r="Q39" s="230" t="s">
        <v>143</v>
      </c>
      <c r="R39" s="231">
        <f>J39/F39*100</f>
        <v>73.262090999228818</v>
      </c>
    </row>
    <row r="40" spans="1:18" s="140" customFormat="1" ht="27.75" customHeight="1">
      <c r="A40" s="123">
        <v>22090000</v>
      </c>
      <c r="B40" s="221" t="s">
        <v>79</v>
      </c>
      <c r="C40" s="229">
        <v>48.5</v>
      </c>
      <c r="D40" s="230" t="s">
        <v>143</v>
      </c>
      <c r="E40" s="230" t="s">
        <v>143</v>
      </c>
      <c r="F40" s="231">
        <f t="shared" si="7"/>
        <v>48.5</v>
      </c>
      <c r="G40" s="229">
        <f>40+10</f>
        <v>50</v>
      </c>
      <c r="H40" s="230" t="s">
        <v>143</v>
      </c>
      <c r="I40" s="230" t="s">
        <v>143</v>
      </c>
      <c r="J40" s="231">
        <f t="shared" si="8"/>
        <v>50</v>
      </c>
      <c r="K40" s="229">
        <f>G40-C40</f>
        <v>1.5</v>
      </c>
      <c r="L40" s="230" t="s">
        <v>143</v>
      </c>
      <c r="M40" s="230" t="s">
        <v>143</v>
      </c>
      <c r="N40" s="231">
        <f>K40</f>
        <v>1.5</v>
      </c>
      <c r="O40" s="229">
        <f>G40/C40*100</f>
        <v>103.09278350515463</v>
      </c>
      <c r="P40" s="230" t="s">
        <v>143</v>
      </c>
      <c r="Q40" s="230" t="s">
        <v>143</v>
      </c>
      <c r="R40" s="231">
        <f>J40/F40*100</f>
        <v>103.09278350515463</v>
      </c>
    </row>
    <row r="41" spans="1:18" ht="32.25" customHeight="1">
      <c r="A41" s="112">
        <v>24000000</v>
      </c>
      <c r="B41" s="227" t="s">
        <v>80</v>
      </c>
      <c r="C41" s="232">
        <f>C42</f>
        <v>179</v>
      </c>
      <c r="D41" s="233">
        <f>D43+D44</f>
        <v>3449.2</v>
      </c>
      <c r="E41" s="233">
        <f>E44</f>
        <v>2832.7</v>
      </c>
      <c r="F41" s="234">
        <f>C41+D41</f>
        <v>3628.2</v>
      </c>
      <c r="G41" s="232">
        <f>G42</f>
        <v>200</v>
      </c>
      <c r="H41" s="233">
        <f>H43+H44</f>
        <v>2650</v>
      </c>
      <c r="I41" s="233">
        <f>I44</f>
        <v>2000</v>
      </c>
      <c r="J41" s="234">
        <f>G41+H41</f>
        <v>2850</v>
      </c>
      <c r="K41" s="232">
        <f>K42</f>
        <v>21</v>
      </c>
      <c r="L41" s="233">
        <f>L43+L44</f>
        <v>-799.19999999999982</v>
      </c>
      <c r="M41" s="233">
        <f>M44</f>
        <v>-832.69999999999982</v>
      </c>
      <c r="N41" s="234">
        <f>K41+L41</f>
        <v>-778.19999999999982</v>
      </c>
      <c r="O41" s="232">
        <f>G41/C41*100</f>
        <v>111.73184357541899</v>
      </c>
      <c r="P41" s="232">
        <f>H41/D41*100</f>
        <v>76.829409718195535</v>
      </c>
      <c r="Q41" s="232">
        <f>I41/E41*100</f>
        <v>70.604017368588273</v>
      </c>
      <c r="R41" s="232">
        <f>J41/F41*100</f>
        <v>78.551347775756568</v>
      </c>
    </row>
    <row r="42" spans="1:18" ht="30" customHeight="1">
      <c r="A42" s="111">
        <v>24060300</v>
      </c>
      <c r="B42" s="221" t="s">
        <v>81</v>
      </c>
      <c r="C42" s="229">
        <v>179</v>
      </c>
      <c r="D42" s="230" t="s">
        <v>143</v>
      </c>
      <c r="E42" s="230" t="s">
        <v>143</v>
      </c>
      <c r="F42" s="231">
        <f>C42</f>
        <v>179</v>
      </c>
      <c r="G42" s="229">
        <v>200</v>
      </c>
      <c r="H42" s="230" t="s">
        <v>143</v>
      </c>
      <c r="I42" s="230" t="s">
        <v>143</v>
      </c>
      <c r="J42" s="231">
        <f>G42</f>
        <v>200</v>
      </c>
      <c r="K42" s="229">
        <f>G42-C42</f>
        <v>21</v>
      </c>
      <c r="L42" s="230" t="s">
        <v>143</v>
      </c>
      <c r="M42" s="230" t="s">
        <v>143</v>
      </c>
      <c r="N42" s="231">
        <f>K42</f>
        <v>21</v>
      </c>
      <c r="O42" s="229">
        <f>G42/C42*100</f>
        <v>111.73184357541899</v>
      </c>
      <c r="P42" s="230" t="s">
        <v>143</v>
      </c>
      <c r="Q42" s="230" t="s">
        <v>143</v>
      </c>
      <c r="R42" s="229">
        <f>J42/F42*100</f>
        <v>111.73184357541899</v>
      </c>
    </row>
    <row r="43" spans="1:18" ht="69" customHeight="1">
      <c r="A43" s="111">
        <v>24062100</v>
      </c>
      <c r="B43" s="226" t="s">
        <v>123</v>
      </c>
      <c r="C43" s="241" t="s">
        <v>143</v>
      </c>
      <c r="D43" s="230">
        <v>616.5</v>
      </c>
      <c r="E43" s="230" t="s">
        <v>143</v>
      </c>
      <c r="F43" s="231">
        <f>D43</f>
        <v>616.5</v>
      </c>
      <c r="G43" s="241" t="s">
        <v>143</v>
      </c>
      <c r="H43" s="230">
        <v>650</v>
      </c>
      <c r="I43" s="230" t="s">
        <v>143</v>
      </c>
      <c r="J43" s="231">
        <f>H43</f>
        <v>650</v>
      </c>
      <c r="K43" s="241" t="s">
        <v>143</v>
      </c>
      <c r="L43" s="230">
        <f>H43-D43</f>
        <v>33.5</v>
      </c>
      <c r="M43" s="230" t="s">
        <v>143</v>
      </c>
      <c r="N43" s="231">
        <f>L43</f>
        <v>33.5</v>
      </c>
      <c r="O43" s="241" t="s">
        <v>143</v>
      </c>
      <c r="P43" s="230">
        <f>H43/D43*100</f>
        <v>105.433901054339</v>
      </c>
      <c r="Q43" s="230" t="s">
        <v>143</v>
      </c>
      <c r="R43" s="229">
        <f>J43/F43*100</f>
        <v>105.433901054339</v>
      </c>
    </row>
    <row r="44" spans="1:18" ht="51" customHeight="1">
      <c r="A44" s="123">
        <v>24170000</v>
      </c>
      <c r="B44" s="221" t="s">
        <v>144</v>
      </c>
      <c r="C44" s="242" t="s">
        <v>143</v>
      </c>
      <c r="D44" s="243">
        <v>2832.7</v>
      </c>
      <c r="E44" s="244">
        <f>D44</f>
        <v>2832.7</v>
      </c>
      <c r="F44" s="231">
        <f>D44</f>
        <v>2832.7</v>
      </c>
      <c r="G44" s="242" t="s">
        <v>143</v>
      </c>
      <c r="H44" s="243">
        <v>2000</v>
      </c>
      <c r="I44" s="244">
        <f>H44</f>
        <v>2000</v>
      </c>
      <c r="J44" s="231">
        <f>H44</f>
        <v>2000</v>
      </c>
      <c r="K44" s="242" t="s">
        <v>143</v>
      </c>
      <c r="L44" s="243">
        <f>H44-D44</f>
        <v>-832.69999999999982</v>
      </c>
      <c r="M44" s="244">
        <f>L44</f>
        <v>-832.69999999999982</v>
      </c>
      <c r="N44" s="231">
        <f>L44</f>
        <v>-832.69999999999982</v>
      </c>
      <c r="O44" s="242" t="s">
        <v>143</v>
      </c>
      <c r="P44" s="243">
        <f>H44/D44*100</f>
        <v>70.604017368588273</v>
      </c>
      <c r="Q44" s="244">
        <f>P44</f>
        <v>70.604017368588273</v>
      </c>
      <c r="R44" s="231">
        <f>P44</f>
        <v>70.604017368588273</v>
      </c>
    </row>
    <row r="45" spans="1:18" s="115" customFormat="1" ht="36" customHeight="1">
      <c r="A45" s="112">
        <v>25000000</v>
      </c>
      <c r="B45" s="222" t="s">
        <v>82</v>
      </c>
      <c r="C45" s="245" t="s">
        <v>143</v>
      </c>
      <c r="D45" s="233">
        <v>5219.6000000000004</v>
      </c>
      <c r="E45" s="233" t="s">
        <v>143</v>
      </c>
      <c r="F45" s="234">
        <f>D45</f>
        <v>5219.6000000000004</v>
      </c>
      <c r="G45" s="245" t="s">
        <v>143</v>
      </c>
      <c r="H45" s="233">
        <v>4934.585</v>
      </c>
      <c r="I45" s="233" t="s">
        <v>143</v>
      </c>
      <c r="J45" s="234">
        <f>H45</f>
        <v>4934.585</v>
      </c>
      <c r="K45" s="245" t="s">
        <v>143</v>
      </c>
      <c r="L45" s="233">
        <f>H45-D45</f>
        <v>-285.01500000000033</v>
      </c>
      <c r="M45" s="233" t="s">
        <v>143</v>
      </c>
      <c r="N45" s="234">
        <f>L45</f>
        <v>-285.01500000000033</v>
      </c>
      <c r="O45" s="245" t="s">
        <v>143</v>
      </c>
      <c r="P45" s="233">
        <f>H45/D45*100</f>
        <v>94.539524101463712</v>
      </c>
      <c r="Q45" s="233" t="s">
        <v>143</v>
      </c>
      <c r="R45" s="234">
        <f>P45</f>
        <v>94.539524101463712</v>
      </c>
    </row>
    <row r="46" spans="1:18" s="115" customFormat="1" ht="33" customHeight="1">
      <c r="A46" s="264">
        <v>30000000</v>
      </c>
      <c r="B46" s="265" t="s">
        <v>83</v>
      </c>
      <c r="C46" s="238">
        <f>C47</f>
        <v>349.2</v>
      </c>
      <c r="D46" s="239">
        <f>D47+D50</f>
        <v>13522.9</v>
      </c>
      <c r="E46" s="239">
        <f>E47+E50</f>
        <v>13522.9</v>
      </c>
      <c r="F46" s="240">
        <f>C46+D46</f>
        <v>13872.1</v>
      </c>
      <c r="G46" s="238">
        <f>G47</f>
        <v>6</v>
      </c>
      <c r="H46" s="239">
        <f>H47+H50</f>
        <v>2510</v>
      </c>
      <c r="I46" s="239">
        <f>I47+I50</f>
        <v>2510</v>
      </c>
      <c r="J46" s="240">
        <f>G46+H46</f>
        <v>2516</v>
      </c>
      <c r="K46" s="238">
        <f>K47</f>
        <v>-343.2</v>
      </c>
      <c r="L46" s="239">
        <f>L47+L50</f>
        <v>-11012.9</v>
      </c>
      <c r="M46" s="239">
        <f>M47+M50</f>
        <v>-11012.9</v>
      </c>
      <c r="N46" s="240">
        <f>K46+L46</f>
        <v>-11356.1</v>
      </c>
      <c r="O46" s="238">
        <f>G46/C46*100</f>
        <v>1.7182130584192441</v>
      </c>
      <c r="P46" s="238">
        <f t="shared" ref="P46:R47" si="11">H46/D46*100</f>
        <v>18.561107454761924</v>
      </c>
      <c r="Q46" s="238">
        <f t="shared" si="11"/>
        <v>18.561107454761924</v>
      </c>
      <c r="R46" s="238">
        <f t="shared" si="11"/>
        <v>18.137124155679384</v>
      </c>
    </row>
    <row r="47" spans="1:18" s="115" customFormat="1" ht="22.5" customHeight="1">
      <c r="A47" s="112">
        <v>31000000</v>
      </c>
      <c r="B47" s="222" t="s">
        <v>156</v>
      </c>
      <c r="C47" s="245">
        <f>C48+C49</f>
        <v>349.2</v>
      </c>
      <c r="D47" s="233">
        <f>D49</f>
        <v>12524.9</v>
      </c>
      <c r="E47" s="233">
        <f>E49</f>
        <v>12524.9</v>
      </c>
      <c r="F47" s="234">
        <f>C47+D47</f>
        <v>12874.1</v>
      </c>
      <c r="G47" s="245">
        <f>G48+G49</f>
        <v>6</v>
      </c>
      <c r="H47" s="233">
        <f>H49</f>
        <v>1000</v>
      </c>
      <c r="I47" s="233">
        <f>I49</f>
        <v>1000</v>
      </c>
      <c r="J47" s="234">
        <f>G47+H47</f>
        <v>1006</v>
      </c>
      <c r="K47" s="245">
        <f>K48+K49</f>
        <v>-343.2</v>
      </c>
      <c r="L47" s="233">
        <f>L49</f>
        <v>-11524.9</v>
      </c>
      <c r="M47" s="233">
        <f>M49</f>
        <v>-11524.9</v>
      </c>
      <c r="N47" s="234">
        <f>K47+L47</f>
        <v>-11868.1</v>
      </c>
      <c r="O47" s="245">
        <f>G47/C47*100</f>
        <v>1.7182130584192441</v>
      </c>
      <c r="P47" s="245">
        <f t="shared" si="11"/>
        <v>7.9840956814026462</v>
      </c>
      <c r="Q47" s="245">
        <f t="shared" si="11"/>
        <v>7.9840956814026462</v>
      </c>
      <c r="R47" s="245">
        <f t="shared" si="11"/>
        <v>7.8141384640479723</v>
      </c>
    </row>
    <row r="48" spans="1:18" ht="110.25" customHeight="1">
      <c r="A48" s="111">
        <v>31010200</v>
      </c>
      <c r="B48" s="228" t="s">
        <v>124</v>
      </c>
      <c r="C48" s="241">
        <v>349.2</v>
      </c>
      <c r="D48" s="230" t="s">
        <v>143</v>
      </c>
      <c r="E48" s="230" t="s">
        <v>143</v>
      </c>
      <c r="F48" s="231">
        <f>C48</f>
        <v>349.2</v>
      </c>
      <c r="G48" s="241">
        <v>6</v>
      </c>
      <c r="H48" s="230" t="s">
        <v>143</v>
      </c>
      <c r="I48" s="230" t="s">
        <v>143</v>
      </c>
      <c r="J48" s="231">
        <f>G48</f>
        <v>6</v>
      </c>
      <c r="K48" s="241">
        <f>G48-C48</f>
        <v>-343.2</v>
      </c>
      <c r="L48" s="230" t="s">
        <v>143</v>
      </c>
      <c r="M48" s="230" t="s">
        <v>143</v>
      </c>
      <c r="N48" s="231">
        <f>K48</f>
        <v>-343.2</v>
      </c>
      <c r="O48" s="241">
        <f>G48/C48*100</f>
        <v>1.7182130584192441</v>
      </c>
      <c r="P48" s="230" t="s">
        <v>143</v>
      </c>
      <c r="Q48" s="230" t="s">
        <v>143</v>
      </c>
      <c r="R48" s="231">
        <f>O48</f>
        <v>1.7182130584192441</v>
      </c>
    </row>
    <row r="49" spans="1:18" ht="65.25" customHeight="1">
      <c r="A49" s="111">
        <v>31030000</v>
      </c>
      <c r="B49" s="221" t="s">
        <v>84</v>
      </c>
      <c r="C49" s="241">
        <v>0</v>
      </c>
      <c r="D49" s="230">
        <v>12524.9</v>
      </c>
      <c r="E49" s="230">
        <f>D49</f>
        <v>12524.9</v>
      </c>
      <c r="F49" s="231">
        <f>D49</f>
        <v>12524.9</v>
      </c>
      <c r="G49" s="241">
        <v>0</v>
      </c>
      <c r="H49" s="230">
        <v>1000</v>
      </c>
      <c r="I49" s="230">
        <f>H49</f>
        <v>1000</v>
      </c>
      <c r="J49" s="231">
        <f>H49</f>
        <v>1000</v>
      </c>
      <c r="K49" s="241">
        <v>0</v>
      </c>
      <c r="L49" s="230">
        <f>H49-D49</f>
        <v>-11524.9</v>
      </c>
      <c r="M49" s="230">
        <f>L49</f>
        <v>-11524.9</v>
      </c>
      <c r="N49" s="231">
        <f>L49</f>
        <v>-11524.9</v>
      </c>
      <c r="O49" s="241">
        <v>0</v>
      </c>
      <c r="P49" s="230">
        <f>H49/D49*100</f>
        <v>7.9840956814026462</v>
      </c>
      <c r="Q49" s="230">
        <f>P49</f>
        <v>7.9840956814026462</v>
      </c>
      <c r="R49" s="231">
        <f>P49</f>
        <v>7.9840956814026462</v>
      </c>
    </row>
    <row r="50" spans="1:18" s="115" customFormat="1" ht="45" customHeight="1">
      <c r="A50" s="112">
        <v>33000000</v>
      </c>
      <c r="B50" s="222" t="s">
        <v>157</v>
      </c>
      <c r="C50" s="245" t="s">
        <v>143</v>
      </c>
      <c r="D50" s="233">
        <f>D51</f>
        <v>998</v>
      </c>
      <c r="E50" s="233">
        <f>E51</f>
        <v>998</v>
      </c>
      <c r="F50" s="234">
        <f>D50</f>
        <v>998</v>
      </c>
      <c r="G50" s="245" t="s">
        <v>143</v>
      </c>
      <c r="H50" s="233">
        <f>H51</f>
        <v>1510</v>
      </c>
      <c r="I50" s="233">
        <f>I51</f>
        <v>1510</v>
      </c>
      <c r="J50" s="234">
        <f>H50</f>
        <v>1510</v>
      </c>
      <c r="K50" s="245" t="s">
        <v>143</v>
      </c>
      <c r="L50" s="233">
        <f>L51</f>
        <v>512</v>
      </c>
      <c r="M50" s="233">
        <f>M51</f>
        <v>512</v>
      </c>
      <c r="N50" s="234">
        <f>L50</f>
        <v>512</v>
      </c>
      <c r="O50" s="245" t="s">
        <v>143</v>
      </c>
      <c r="P50" s="233">
        <f>H50/D50*100</f>
        <v>151.30260521042084</v>
      </c>
      <c r="Q50" s="233">
        <f>I50/E50*100</f>
        <v>151.30260521042084</v>
      </c>
      <c r="R50" s="234">
        <f>P50</f>
        <v>151.30260521042084</v>
      </c>
    </row>
    <row r="51" spans="1:18" ht="36.75" customHeight="1">
      <c r="A51" s="111">
        <v>33010000</v>
      </c>
      <c r="B51" s="221" t="s">
        <v>85</v>
      </c>
      <c r="C51" s="246" t="s">
        <v>143</v>
      </c>
      <c r="D51" s="230">
        <v>998</v>
      </c>
      <c r="E51" s="230">
        <f>D51</f>
        <v>998</v>
      </c>
      <c r="F51" s="231">
        <f>D51</f>
        <v>998</v>
      </c>
      <c r="G51" s="246" t="s">
        <v>143</v>
      </c>
      <c r="H51" s="230">
        <v>1510</v>
      </c>
      <c r="I51" s="230">
        <f>H51</f>
        <v>1510</v>
      </c>
      <c r="J51" s="231">
        <f>H51</f>
        <v>1510</v>
      </c>
      <c r="K51" s="246" t="s">
        <v>143</v>
      </c>
      <c r="L51" s="230">
        <f>H51-D51</f>
        <v>512</v>
      </c>
      <c r="M51" s="230">
        <f>L51</f>
        <v>512</v>
      </c>
      <c r="N51" s="231">
        <f>L51</f>
        <v>512</v>
      </c>
      <c r="O51" s="246" t="s">
        <v>143</v>
      </c>
      <c r="P51" s="230">
        <f>H51/D51*100</f>
        <v>151.30260521042084</v>
      </c>
      <c r="Q51" s="230">
        <f>P51</f>
        <v>151.30260521042084</v>
      </c>
      <c r="R51" s="231">
        <f>P51</f>
        <v>151.30260521042084</v>
      </c>
    </row>
    <row r="52" spans="1:18" ht="21" hidden="1" customHeight="1">
      <c r="A52" s="111">
        <v>33020000</v>
      </c>
      <c r="B52" s="221" t="s">
        <v>120</v>
      </c>
      <c r="C52" s="247"/>
      <c r="D52" s="248"/>
      <c r="E52" s="248"/>
      <c r="F52" s="249"/>
      <c r="G52" s="247"/>
      <c r="H52" s="248"/>
      <c r="I52" s="248"/>
      <c r="J52" s="249"/>
      <c r="K52" s="247"/>
      <c r="L52" s="248"/>
      <c r="M52" s="248"/>
      <c r="N52" s="249"/>
      <c r="O52" s="247"/>
      <c r="P52" s="248"/>
      <c r="Q52" s="248"/>
      <c r="R52" s="249"/>
    </row>
    <row r="53" spans="1:18" ht="28.5" customHeight="1">
      <c r="A53" s="266">
        <v>50000000</v>
      </c>
      <c r="B53" s="267" t="s">
        <v>158</v>
      </c>
      <c r="C53" s="268" t="s">
        <v>143</v>
      </c>
      <c r="D53" s="269">
        <f>D54</f>
        <v>1087.3</v>
      </c>
      <c r="E53" s="270" t="s">
        <v>143</v>
      </c>
      <c r="F53" s="240">
        <f>D53</f>
        <v>1087.3</v>
      </c>
      <c r="G53" s="268" t="s">
        <v>143</v>
      </c>
      <c r="H53" s="269">
        <f>H54</f>
        <v>45</v>
      </c>
      <c r="I53" s="269" t="s">
        <v>143</v>
      </c>
      <c r="J53" s="240">
        <f>H53</f>
        <v>45</v>
      </c>
      <c r="K53" s="268" t="s">
        <v>143</v>
      </c>
      <c r="L53" s="269">
        <f>L54</f>
        <v>-1042.3</v>
      </c>
      <c r="M53" s="269" t="s">
        <v>143</v>
      </c>
      <c r="N53" s="240">
        <f>L53</f>
        <v>-1042.3</v>
      </c>
      <c r="O53" s="268" t="s">
        <v>143</v>
      </c>
      <c r="P53" s="269">
        <f>H53/D53*100</f>
        <v>4.1386921732732462</v>
      </c>
      <c r="Q53" s="269" t="s">
        <v>143</v>
      </c>
      <c r="R53" s="240">
        <f>P53</f>
        <v>4.1386921732732462</v>
      </c>
    </row>
    <row r="54" spans="1:18" ht="75" customHeight="1">
      <c r="A54" s="123">
        <v>50110000</v>
      </c>
      <c r="B54" s="221" t="s">
        <v>86</v>
      </c>
      <c r="C54" s="253" t="s">
        <v>143</v>
      </c>
      <c r="D54" s="243">
        <v>1087.3</v>
      </c>
      <c r="E54" s="254" t="s">
        <v>143</v>
      </c>
      <c r="F54" s="231">
        <f>D54</f>
        <v>1087.3</v>
      </c>
      <c r="G54" s="253" t="s">
        <v>143</v>
      </c>
      <c r="H54" s="243">
        <v>45</v>
      </c>
      <c r="I54" s="254" t="s">
        <v>143</v>
      </c>
      <c r="J54" s="231">
        <f>H54</f>
        <v>45</v>
      </c>
      <c r="K54" s="253" t="s">
        <v>143</v>
      </c>
      <c r="L54" s="243">
        <f>H54-D54</f>
        <v>-1042.3</v>
      </c>
      <c r="M54" s="254" t="s">
        <v>143</v>
      </c>
      <c r="N54" s="231">
        <f>L54</f>
        <v>-1042.3</v>
      </c>
      <c r="O54" s="253" t="s">
        <v>143</v>
      </c>
      <c r="P54" s="251">
        <f>H54/D54*100</f>
        <v>4.1386921732732462</v>
      </c>
      <c r="Q54" s="254" t="s">
        <v>143</v>
      </c>
      <c r="R54" s="231">
        <f>P54</f>
        <v>4.1386921732732462</v>
      </c>
    </row>
    <row r="55" spans="1:18" ht="36" customHeight="1">
      <c r="A55" s="271"/>
      <c r="B55" s="272" t="s">
        <v>170</v>
      </c>
      <c r="C55" s="273">
        <f>C10+C28+C46</f>
        <v>210785.40000000002</v>
      </c>
      <c r="D55" s="273">
        <f>D10+D28+D46+D53</f>
        <v>36872.000000000007</v>
      </c>
      <c r="E55" s="273">
        <f t="shared" ref="E55" si="12">E10+E28+E46</f>
        <v>28934.800000000003</v>
      </c>
      <c r="F55" s="273">
        <f>F10+F28+F46+F53</f>
        <v>247657.40000000002</v>
      </c>
      <c r="G55" s="273">
        <f>G10+G28+G46</f>
        <v>214271.6</v>
      </c>
      <c r="H55" s="273">
        <f>H10+H28+H46+H53</f>
        <v>24066.485000000001</v>
      </c>
      <c r="I55" s="273">
        <f t="shared" ref="I55" si="13">I10+I28+I46</f>
        <v>17527</v>
      </c>
      <c r="J55" s="273">
        <f>J10+J28+J46+J53</f>
        <v>238338.08499999999</v>
      </c>
      <c r="K55" s="273">
        <f>G55-C55</f>
        <v>3486.1999999999825</v>
      </c>
      <c r="L55" s="273">
        <f>H55-D55</f>
        <v>-12805.515000000007</v>
      </c>
      <c r="M55" s="273">
        <f>I55-E55</f>
        <v>-11407.800000000003</v>
      </c>
      <c r="N55" s="273">
        <f>J55-F55</f>
        <v>-9319.3150000000314</v>
      </c>
      <c r="O55" s="273">
        <f>G55/C55*100</f>
        <v>101.6539096161309</v>
      </c>
      <c r="P55" s="273">
        <f t="shared" ref="P55:R55" si="14">H55/D55*100</f>
        <v>65.270354198307643</v>
      </c>
      <c r="Q55" s="273">
        <f t="shared" si="14"/>
        <v>60.57411836266364</v>
      </c>
      <c r="R55" s="273">
        <f t="shared" si="14"/>
        <v>96.237013309515476</v>
      </c>
    </row>
    <row r="56" spans="1:18" ht="22.5" customHeight="1">
      <c r="A56" s="139">
        <v>40000000</v>
      </c>
      <c r="B56" s="153" t="s">
        <v>159</v>
      </c>
      <c r="C56" s="245">
        <f>C57</f>
        <v>62420.138999999996</v>
      </c>
      <c r="D56" s="251">
        <f>D57</f>
        <v>7411.2999999999993</v>
      </c>
      <c r="E56" s="251">
        <f>E57</f>
        <v>4702.7</v>
      </c>
      <c r="F56" s="234">
        <f>C56+D56</f>
        <v>69831.438999999998</v>
      </c>
      <c r="G56" s="245">
        <f>G57</f>
        <v>67967.399999999994</v>
      </c>
      <c r="H56" s="251">
        <f>H57</f>
        <v>3513</v>
      </c>
      <c r="I56" s="251">
        <f>I57</f>
        <v>0</v>
      </c>
      <c r="J56" s="234">
        <f>G56+H56</f>
        <v>71480.399999999994</v>
      </c>
      <c r="K56" s="245">
        <f>G56-C56</f>
        <v>5547.2609999999986</v>
      </c>
      <c r="L56" s="245">
        <f t="shared" ref="L56:M57" si="15">H56-D56</f>
        <v>-3898.2999999999993</v>
      </c>
      <c r="M56" s="245">
        <f t="shared" si="15"/>
        <v>-4702.7</v>
      </c>
      <c r="N56" s="234">
        <f>K56+L56</f>
        <v>1648.9609999999993</v>
      </c>
      <c r="O56" s="245">
        <f>G56/C56*100</f>
        <v>108.88697316101779</v>
      </c>
      <c r="P56" s="245">
        <f>H56/D56*100</f>
        <v>47.400590989435052</v>
      </c>
      <c r="Q56" s="251">
        <f>Q57</f>
        <v>0</v>
      </c>
      <c r="R56" s="234">
        <f>J56/F56*100</f>
        <v>102.36134472325567</v>
      </c>
    </row>
    <row r="57" spans="1:18" ht="21" customHeight="1">
      <c r="A57" s="112">
        <v>41000000</v>
      </c>
      <c r="B57" s="155" t="s">
        <v>128</v>
      </c>
      <c r="C57" s="245">
        <f>C60+C58</f>
        <v>62420.138999999996</v>
      </c>
      <c r="D57" s="233">
        <f>D60</f>
        <v>7411.2999999999993</v>
      </c>
      <c r="E57" s="251">
        <f>E60</f>
        <v>4702.7</v>
      </c>
      <c r="F57" s="234">
        <f>C57+D57</f>
        <v>69831.438999999998</v>
      </c>
      <c r="G57" s="245">
        <f>G60+G58</f>
        <v>67967.399999999994</v>
      </c>
      <c r="H57" s="233">
        <f>H60</f>
        <v>3513</v>
      </c>
      <c r="I57" s="251">
        <f>I60</f>
        <v>0</v>
      </c>
      <c r="J57" s="234">
        <f>G57+H57</f>
        <v>71480.399999999994</v>
      </c>
      <c r="K57" s="245">
        <f>G57-C57</f>
        <v>5547.2609999999986</v>
      </c>
      <c r="L57" s="245">
        <f t="shared" si="15"/>
        <v>-3898.2999999999993</v>
      </c>
      <c r="M57" s="245">
        <f t="shared" si="15"/>
        <v>-4702.7</v>
      </c>
      <c r="N57" s="234">
        <f>K57+L57</f>
        <v>1648.9609999999993</v>
      </c>
      <c r="O57" s="245">
        <f t="shared" ref="O57" si="16">G57/C57*100</f>
        <v>108.88697316101779</v>
      </c>
      <c r="P57" s="233">
        <f>P60</f>
        <v>47.400590989435052</v>
      </c>
      <c r="Q57" s="251">
        <f>Q60</f>
        <v>0</v>
      </c>
      <c r="R57" s="234">
        <f t="shared" ref="R57" si="17">J57/F57*100</f>
        <v>102.36134472325567</v>
      </c>
    </row>
    <row r="58" spans="1:18" ht="22.5" hidden="1" customHeight="1">
      <c r="A58" s="150">
        <v>41020000</v>
      </c>
      <c r="B58" s="164" t="s">
        <v>160</v>
      </c>
      <c r="C58" s="255">
        <f>C59</f>
        <v>0</v>
      </c>
      <c r="D58" s="252" t="s">
        <v>143</v>
      </c>
      <c r="E58" s="252" t="s">
        <v>143</v>
      </c>
      <c r="F58" s="256">
        <f>C58</f>
        <v>0</v>
      </c>
      <c r="G58" s="250">
        <f>G59</f>
        <v>0</v>
      </c>
      <c r="H58" s="251" t="s">
        <v>143</v>
      </c>
      <c r="I58" s="251" t="s">
        <v>143</v>
      </c>
      <c r="J58" s="234">
        <f>G58</f>
        <v>0</v>
      </c>
      <c r="K58" s="250">
        <f>G58-C58</f>
        <v>0</v>
      </c>
      <c r="L58" s="251" t="s">
        <v>143</v>
      </c>
      <c r="M58" s="251" t="s">
        <v>143</v>
      </c>
      <c r="N58" s="234">
        <f>K58</f>
        <v>0</v>
      </c>
      <c r="O58" s="245">
        <v>0</v>
      </c>
      <c r="P58" s="251" t="s">
        <v>143</v>
      </c>
      <c r="Q58" s="251" t="s">
        <v>143</v>
      </c>
      <c r="R58" s="234">
        <v>0</v>
      </c>
    </row>
    <row r="59" spans="1:18" ht="24.75" hidden="1" customHeight="1">
      <c r="A59" s="150">
        <v>41021200</v>
      </c>
      <c r="B59" s="165" t="s">
        <v>162</v>
      </c>
      <c r="C59" s="257"/>
      <c r="D59" s="258" t="s">
        <v>143</v>
      </c>
      <c r="E59" s="258" t="s">
        <v>143</v>
      </c>
      <c r="F59" s="259">
        <f>C59</f>
        <v>0</v>
      </c>
      <c r="G59" s="260"/>
      <c r="H59" s="254" t="s">
        <v>143</v>
      </c>
      <c r="I59" s="254" t="s">
        <v>143</v>
      </c>
      <c r="J59" s="231">
        <f>G59</f>
        <v>0</v>
      </c>
      <c r="K59" s="260"/>
      <c r="L59" s="254" t="s">
        <v>143</v>
      </c>
      <c r="M59" s="254" t="s">
        <v>143</v>
      </c>
      <c r="N59" s="231">
        <f>K59</f>
        <v>0</v>
      </c>
      <c r="O59" s="245">
        <v>0</v>
      </c>
      <c r="P59" s="254" t="s">
        <v>143</v>
      </c>
      <c r="Q59" s="254" t="s">
        <v>143</v>
      </c>
      <c r="R59" s="231">
        <f>O59</f>
        <v>0</v>
      </c>
    </row>
    <row r="60" spans="1:18" ht="26.25" customHeight="1">
      <c r="A60" s="132">
        <v>41030000</v>
      </c>
      <c r="B60" s="166" t="s">
        <v>129</v>
      </c>
      <c r="C60" s="250">
        <f>C62+C63+C64+C68+C65+C70</f>
        <v>62420.138999999996</v>
      </c>
      <c r="D60" s="252">
        <f>D61+D67</f>
        <v>7411.2999999999993</v>
      </c>
      <c r="E60" s="252">
        <f>E61</f>
        <v>4702.7</v>
      </c>
      <c r="F60" s="234">
        <f>C60+D60</f>
        <v>69831.438999999998</v>
      </c>
      <c r="G60" s="250">
        <f>G62+G63+G64+G68+G65+G69</f>
        <v>67967.399999999994</v>
      </c>
      <c r="H60" s="251">
        <f>H61+H67</f>
        <v>3513</v>
      </c>
      <c r="I60" s="251">
        <f>I61</f>
        <v>0</v>
      </c>
      <c r="J60" s="234">
        <f>G60+H60</f>
        <v>71480.399999999994</v>
      </c>
      <c r="K60" s="250">
        <f>G60-C60</f>
        <v>5547.2609999999986</v>
      </c>
      <c r="L60" s="250">
        <f t="shared" ref="L60:M60" si="18">H60-D60</f>
        <v>-3898.2999999999993</v>
      </c>
      <c r="M60" s="250">
        <f t="shared" si="18"/>
        <v>-4702.7</v>
      </c>
      <c r="N60" s="234">
        <f>K60+L60</f>
        <v>1648.9609999999993</v>
      </c>
      <c r="O60" s="250">
        <f>G60/C60*100</f>
        <v>108.88697316101779</v>
      </c>
      <c r="P60" s="250">
        <f t="shared" ref="P60:R60" si="19">H60/D60*100</f>
        <v>47.400590989435052</v>
      </c>
      <c r="Q60" s="250">
        <f t="shared" si="19"/>
        <v>0</v>
      </c>
      <c r="R60" s="250">
        <f t="shared" si="19"/>
        <v>102.36134472325567</v>
      </c>
    </row>
    <row r="61" spans="1:18" ht="30" customHeight="1">
      <c r="A61" s="118">
        <v>41030400</v>
      </c>
      <c r="B61" s="167" t="s">
        <v>146</v>
      </c>
      <c r="C61" s="257" t="s">
        <v>143</v>
      </c>
      <c r="D61" s="258">
        <v>4702.7</v>
      </c>
      <c r="E61" s="258">
        <f>D61</f>
        <v>4702.7</v>
      </c>
      <c r="F61" s="259">
        <f>D61</f>
        <v>4702.7</v>
      </c>
      <c r="G61" s="260" t="s">
        <v>143</v>
      </c>
      <c r="H61" s="254">
        <v>0</v>
      </c>
      <c r="I61" s="254">
        <f>H61</f>
        <v>0</v>
      </c>
      <c r="J61" s="231">
        <f>H61</f>
        <v>0</v>
      </c>
      <c r="K61" s="260" t="s">
        <v>143</v>
      </c>
      <c r="L61" s="254">
        <f>H61-E61</f>
        <v>-4702.7</v>
      </c>
      <c r="M61" s="254">
        <f>L61</f>
        <v>-4702.7</v>
      </c>
      <c r="N61" s="231">
        <f>L61</f>
        <v>-4702.7</v>
      </c>
      <c r="O61" s="260" t="s">
        <v>143</v>
      </c>
      <c r="P61" s="254">
        <v>0</v>
      </c>
      <c r="Q61" s="254">
        <f>P61</f>
        <v>0</v>
      </c>
      <c r="R61" s="231">
        <f>P61</f>
        <v>0</v>
      </c>
    </row>
    <row r="62" spans="1:18" ht="42" customHeight="1">
      <c r="A62" s="118">
        <v>41030600</v>
      </c>
      <c r="B62" s="167" t="s">
        <v>130</v>
      </c>
      <c r="C62" s="260">
        <v>49287.436000000002</v>
      </c>
      <c r="D62" s="258" t="s">
        <v>143</v>
      </c>
      <c r="E62" s="258"/>
      <c r="F62" s="231">
        <f>C62</f>
        <v>49287.436000000002</v>
      </c>
      <c r="G62" s="260">
        <v>55104.6</v>
      </c>
      <c r="H62" s="254" t="s">
        <v>143</v>
      </c>
      <c r="I62" s="254"/>
      <c r="J62" s="231">
        <f>G62</f>
        <v>55104.6</v>
      </c>
      <c r="K62" s="260">
        <f>G62-C62</f>
        <v>5817.163999999997</v>
      </c>
      <c r="L62" s="254" t="s">
        <v>143</v>
      </c>
      <c r="M62" s="254"/>
      <c r="N62" s="231">
        <f>K62</f>
        <v>5817.163999999997</v>
      </c>
      <c r="O62" s="260">
        <f>G62/C62*100</f>
        <v>111.80252914759046</v>
      </c>
      <c r="P62" s="254" t="s">
        <v>143</v>
      </c>
      <c r="Q62" s="254"/>
      <c r="R62" s="231">
        <f>O62</f>
        <v>111.80252914759046</v>
      </c>
    </row>
    <row r="63" spans="1:18" ht="80.25" customHeight="1">
      <c r="A63" s="152">
        <v>41030800</v>
      </c>
      <c r="B63" s="168" t="s">
        <v>131</v>
      </c>
      <c r="C63" s="260">
        <v>8301.1299999999992</v>
      </c>
      <c r="D63" s="258" t="s">
        <v>143</v>
      </c>
      <c r="E63" s="258"/>
      <c r="F63" s="231">
        <f>C63</f>
        <v>8301.1299999999992</v>
      </c>
      <c r="G63" s="260">
        <v>10875.6</v>
      </c>
      <c r="H63" s="254" t="s">
        <v>143</v>
      </c>
      <c r="I63" s="254"/>
      <c r="J63" s="231">
        <f>G63</f>
        <v>10875.6</v>
      </c>
      <c r="K63" s="260">
        <f t="shared" ref="K63:K65" si="20">G63-C63</f>
        <v>2574.4700000000012</v>
      </c>
      <c r="L63" s="254" t="s">
        <v>143</v>
      </c>
      <c r="M63" s="254"/>
      <c r="N63" s="231">
        <f>K63</f>
        <v>2574.4700000000012</v>
      </c>
      <c r="O63" s="260">
        <f t="shared" ref="O63:O65" si="21">G63/C63*100</f>
        <v>131.01348852505626</v>
      </c>
      <c r="P63" s="254" t="s">
        <v>143</v>
      </c>
      <c r="Q63" s="254"/>
      <c r="R63" s="231">
        <f>O63</f>
        <v>131.01348852505626</v>
      </c>
    </row>
    <row r="64" spans="1:18" ht="75.75" customHeight="1">
      <c r="A64" s="152">
        <v>41030900</v>
      </c>
      <c r="B64" s="169" t="s">
        <v>145</v>
      </c>
      <c r="C64" s="260">
        <v>551.22900000000004</v>
      </c>
      <c r="D64" s="258" t="s">
        <v>143</v>
      </c>
      <c r="E64" s="258"/>
      <c r="F64" s="231">
        <f>C64</f>
        <v>551.22900000000004</v>
      </c>
      <c r="G64" s="260">
        <v>1634.9</v>
      </c>
      <c r="H64" s="254" t="s">
        <v>143</v>
      </c>
      <c r="I64" s="254"/>
      <c r="J64" s="231">
        <f>G64</f>
        <v>1634.9</v>
      </c>
      <c r="K64" s="260">
        <f t="shared" si="20"/>
        <v>1083.671</v>
      </c>
      <c r="L64" s="254" t="s">
        <v>143</v>
      </c>
      <c r="M64" s="254"/>
      <c r="N64" s="231">
        <f>K64</f>
        <v>1083.671</v>
      </c>
      <c r="O64" s="260">
        <f t="shared" si="21"/>
        <v>296.59179760135987</v>
      </c>
      <c r="P64" s="254" t="s">
        <v>143</v>
      </c>
      <c r="Q64" s="254"/>
      <c r="R64" s="231">
        <f>O64</f>
        <v>296.59179760135987</v>
      </c>
    </row>
    <row r="65" spans="1:18" ht="66" customHeight="1">
      <c r="A65" s="128">
        <v>41031000</v>
      </c>
      <c r="B65" s="156" t="s">
        <v>132</v>
      </c>
      <c r="C65" s="260">
        <v>34.543999999999997</v>
      </c>
      <c r="D65" s="258" t="s">
        <v>143</v>
      </c>
      <c r="E65" s="258"/>
      <c r="F65" s="231">
        <f>C65</f>
        <v>34.543999999999997</v>
      </c>
      <c r="G65" s="260">
        <v>40.299999999999997</v>
      </c>
      <c r="H65" s="254" t="s">
        <v>143</v>
      </c>
      <c r="I65" s="254"/>
      <c r="J65" s="231">
        <f>G65</f>
        <v>40.299999999999997</v>
      </c>
      <c r="K65" s="260">
        <f t="shared" si="20"/>
        <v>5.7560000000000002</v>
      </c>
      <c r="L65" s="254" t="s">
        <v>143</v>
      </c>
      <c r="M65" s="254"/>
      <c r="N65" s="231">
        <f>K65</f>
        <v>5.7560000000000002</v>
      </c>
      <c r="O65" s="260">
        <f t="shared" si="21"/>
        <v>116.66280685502548</v>
      </c>
      <c r="P65" s="254" t="s">
        <v>143</v>
      </c>
      <c r="Q65" s="254"/>
      <c r="R65" s="231">
        <f>O65</f>
        <v>116.66280685502548</v>
      </c>
    </row>
    <row r="66" spans="1:18" ht="0.75" customHeight="1">
      <c r="A66" s="128">
        <v>41034300</v>
      </c>
      <c r="B66" s="170" t="s">
        <v>147</v>
      </c>
      <c r="C66" s="260"/>
      <c r="D66" s="258"/>
      <c r="E66" s="258"/>
      <c r="F66" s="231">
        <f>C66</f>
        <v>0</v>
      </c>
      <c r="G66" s="260"/>
      <c r="H66" s="254"/>
      <c r="I66" s="254"/>
      <c r="J66" s="231">
        <f>G66</f>
        <v>0</v>
      </c>
      <c r="K66" s="260"/>
      <c r="L66" s="254"/>
      <c r="M66" s="254"/>
      <c r="N66" s="231">
        <f>K66</f>
        <v>0</v>
      </c>
      <c r="O66" s="260">
        <v>0</v>
      </c>
      <c r="P66" s="254"/>
      <c r="Q66" s="254"/>
      <c r="R66" s="231">
        <v>0</v>
      </c>
    </row>
    <row r="67" spans="1:18" ht="36" customHeight="1">
      <c r="A67" s="128">
        <v>41034400</v>
      </c>
      <c r="B67" s="170" t="s">
        <v>148</v>
      </c>
      <c r="C67" s="260" t="s">
        <v>143</v>
      </c>
      <c r="D67" s="254">
        <v>2708.6</v>
      </c>
      <c r="E67" s="258" t="s">
        <v>143</v>
      </c>
      <c r="F67" s="231">
        <f>D67</f>
        <v>2708.6</v>
      </c>
      <c r="G67" s="260" t="s">
        <v>143</v>
      </c>
      <c r="H67" s="254">
        <v>3513</v>
      </c>
      <c r="I67" s="254" t="s">
        <v>143</v>
      </c>
      <c r="J67" s="231">
        <f>H67</f>
        <v>3513</v>
      </c>
      <c r="K67" s="260" t="s">
        <v>143</v>
      </c>
      <c r="L67" s="254">
        <f>H67-D67</f>
        <v>804.40000000000009</v>
      </c>
      <c r="M67" s="254" t="s">
        <v>143</v>
      </c>
      <c r="N67" s="231">
        <f>L67</f>
        <v>804.40000000000009</v>
      </c>
      <c r="O67" s="260" t="s">
        <v>143</v>
      </c>
      <c r="P67" s="254">
        <f>H67/D67*100</f>
        <v>129.69799896625565</v>
      </c>
      <c r="Q67" s="254" t="s">
        <v>143</v>
      </c>
      <c r="R67" s="231">
        <f>P67</f>
        <v>129.69799896625565</v>
      </c>
    </row>
    <row r="68" spans="1:18" ht="24" customHeight="1">
      <c r="A68" s="128">
        <v>41034500</v>
      </c>
      <c r="B68" s="171" t="s">
        <v>152</v>
      </c>
      <c r="C68" s="260">
        <v>3707.2</v>
      </c>
      <c r="D68" s="258" t="s">
        <v>143</v>
      </c>
      <c r="E68" s="258" t="s">
        <v>143</v>
      </c>
      <c r="F68" s="231">
        <f>C68</f>
        <v>3707.2</v>
      </c>
      <c r="G68" s="260">
        <v>0</v>
      </c>
      <c r="H68" s="254" t="s">
        <v>143</v>
      </c>
      <c r="I68" s="254" t="s">
        <v>143</v>
      </c>
      <c r="J68" s="231">
        <f>G68</f>
        <v>0</v>
      </c>
      <c r="K68" s="260">
        <f t="shared" ref="K68:K73" si="22">G68-C68</f>
        <v>-3707.2</v>
      </c>
      <c r="L68" s="254" t="s">
        <v>143</v>
      </c>
      <c r="M68" s="254" t="s">
        <v>143</v>
      </c>
      <c r="N68" s="231">
        <f>K68</f>
        <v>-3707.2</v>
      </c>
      <c r="O68" s="260">
        <v>0</v>
      </c>
      <c r="P68" s="254" t="s">
        <v>143</v>
      </c>
      <c r="Q68" s="254" t="s">
        <v>143</v>
      </c>
      <c r="R68" s="231">
        <f>O68</f>
        <v>0</v>
      </c>
    </row>
    <row r="69" spans="1:18" ht="54" customHeight="1">
      <c r="A69" s="128">
        <v>41034800</v>
      </c>
      <c r="B69" s="170" t="s">
        <v>175</v>
      </c>
      <c r="C69" s="260"/>
      <c r="D69" s="258"/>
      <c r="E69" s="258"/>
      <c r="F69" s="231"/>
      <c r="G69" s="260">
        <v>312</v>
      </c>
      <c r="H69" s="254"/>
      <c r="I69" s="254"/>
      <c r="J69" s="231">
        <f>G69</f>
        <v>312</v>
      </c>
      <c r="K69" s="260">
        <f t="shared" si="22"/>
        <v>312</v>
      </c>
      <c r="L69" s="254"/>
      <c r="M69" s="254"/>
      <c r="N69" s="231">
        <f>K69</f>
        <v>312</v>
      </c>
      <c r="O69" s="260">
        <v>0</v>
      </c>
      <c r="P69" s="254" t="s">
        <v>143</v>
      </c>
      <c r="Q69" s="254" t="s">
        <v>143</v>
      </c>
      <c r="R69" s="231">
        <f>O69</f>
        <v>0</v>
      </c>
    </row>
    <row r="70" spans="1:18" ht="24" customHeight="1">
      <c r="A70" s="128">
        <v>41035000</v>
      </c>
      <c r="B70" s="171" t="s">
        <v>169</v>
      </c>
      <c r="C70" s="260">
        <v>538.6</v>
      </c>
      <c r="D70" s="258" t="s">
        <v>143</v>
      </c>
      <c r="E70" s="258" t="s">
        <v>143</v>
      </c>
      <c r="F70" s="231">
        <f>C70</f>
        <v>538.6</v>
      </c>
      <c r="G70" s="260">
        <v>0</v>
      </c>
      <c r="H70" s="258" t="s">
        <v>143</v>
      </c>
      <c r="I70" s="258" t="s">
        <v>143</v>
      </c>
      <c r="J70" s="231">
        <f>G70</f>
        <v>0</v>
      </c>
      <c r="K70" s="260">
        <f t="shared" si="22"/>
        <v>-538.6</v>
      </c>
      <c r="L70" s="258" t="s">
        <v>143</v>
      </c>
      <c r="M70" s="258" t="s">
        <v>143</v>
      </c>
      <c r="N70" s="231">
        <f>K70</f>
        <v>-538.6</v>
      </c>
      <c r="O70" s="260">
        <v>0</v>
      </c>
      <c r="P70" s="254"/>
      <c r="Q70" s="254"/>
      <c r="R70" s="231">
        <v>0</v>
      </c>
    </row>
    <row r="71" spans="1:18" s="144" customFormat="1" ht="30" customHeight="1">
      <c r="A71" s="143"/>
      <c r="B71" s="173" t="s">
        <v>133</v>
      </c>
      <c r="C71" s="245">
        <f>C55+C56</f>
        <v>273205.53899999999</v>
      </c>
      <c r="D71" s="245">
        <f t="shared" ref="D71:F71" si="23">D55+D56</f>
        <v>44283.3</v>
      </c>
      <c r="E71" s="245">
        <f t="shared" si="23"/>
        <v>33637.5</v>
      </c>
      <c r="F71" s="245">
        <f t="shared" si="23"/>
        <v>317488.83900000004</v>
      </c>
      <c r="G71" s="245">
        <f>G55+G56</f>
        <v>282239</v>
      </c>
      <c r="H71" s="245">
        <f t="shared" ref="H71:J71" si="24">H55+H56</f>
        <v>27579.485000000001</v>
      </c>
      <c r="I71" s="245">
        <f t="shared" si="24"/>
        <v>17527</v>
      </c>
      <c r="J71" s="245">
        <f t="shared" si="24"/>
        <v>309818.48499999999</v>
      </c>
      <c r="K71" s="245">
        <f t="shared" si="22"/>
        <v>9033.4610000000102</v>
      </c>
      <c r="L71" s="245">
        <f t="shared" ref="L71:M71" si="25">H71-D71</f>
        <v>-16703.815000000002</v>
      </c>
      <c r="M71" s="245">
        <f t="shared" si="25"/>
        <v>-16110.5</v>
      </c>
      <c r="N71" s="234">
        <f>K71+L71</f>
        <v>-7670.3539999999921</v>
      </c>
      <c r="O71" s="245">
        <f>G71/C71*100</f>
        <v>103.30647066419836</v>
      </c>
      <c r="P71" s="245">
        <f t="shared" ref="P71:R71" si="26">H71/D71*100</f>
        <v>62.279651697140906</v>
      </c>
      <c r="Q71" s="245">
        <f t="shared" si="26"/>
        <v>52.105536975102197</v>
      </c>
      <c r="R71" s="245">
        <f t="shared" si="26"/>
        <v>97.584055545335232</v>
      </c>
    </row>
    <row r="72" spans="1:18" ht="24" customHeight="1">
      <c r="A72" s="111" t="s">
        <v>149</v>
      </c>
      <c r="B72" s="158" t="s">
        <v>173</v>
      </c>
      <c r="C72" s="245">
        <f>C13+C40+C38</f>
        <v>136381</v>
      </c>
      <c r="D72" s="230"/>
      <c r="E72" s="230"/>
      <c r="F72" s="256"/>
      <c r="G72" s="245">
        <f>G13+G40</f>
        <v>140563.6</v>
      </c>
      <c r="H72" s="230"/>
      <c r="I72" s="230"/>
      <c r="J72" s="256"/>
      <c r="K72" s="245">
        <f t="shared" si="22"/>
        <v>4182.6000000000058</v>
      </c>
      <c r="L72" s="230"/>
      <c r="M72" s="230"/>
      <c r="N72" s="256"/>
      <c r="O72" s="245">
        <f>G72/C72*100</f>
        <v>103.06684948783189</v>
      </c>
      <c r="P72" s="230"/>
      <c r="Q72" s="230"/>
      <c r="R72" s="256"/>
    </row>
    <row r="73" spans="1:18" s="122" customFormat="1" ht="24" customHeight="1" thickBot="1">
      <c r="A73" s="111"/>
      <c r="B73" s="158" t="s">
        <v>174</v>
      </c>
      <c r="C73" s="261">
        <f>C74-C72</f>
        <v>74404.399999999994</v>
      </c>
      <c r="D73" s="262"/>
      <c r="E73" s="262"/>
      <c r="F73" s="263"/>
      <c r="G73" s="261">
        <f>G74-G72</f>
        <v>73708</v>
      </c>
      <c r="H73" s="262"/>
      <c r="I73" s="262"/>
      <c r="J73" s="263"/>
      <c r="K73" s="245">
        <f t="shared" si="22"/>
        <v>-696.39999999999418</v>
      </c>
      <c r="L73" s="262"/>
      <c r="M73" s="262"/>
      <c r="N73" s="263"/>
      <c r="O73" s="245">
        <f>G73/C73*100</f>
        <v>99.064033847460635</v>
      </c>
      <c r="P73" s="262"/>
      <c r="Q73" s="262"/>
      <c r="R73" s="263"/>
    </row>
    <row r="74" spans="1:18" s="122" customFormat="1" ht="18.75" hidden="1">
      <c r="A74" s="133"/>
      <c r="B74" s="134" t="s">
        <v>161</v>
      </c>
      <c r="C74" s="135">
        <f t="shared" ref="C74:R74" si="27">C71-C56</f>
        <v>210785.4</v>
      </c>
      <c r="D74" s="135">
        <f t="shared" si="27"/>
        <v>36872</v>
      </c>
      <c r="E74" s="135">
        <f t="shared" si="27"/>
        <v>28934.799999999999</v>
      </c>
      <c r="F74" s="135">
        <f t="shared" si="27"/>
        <v>247657.40000000002</v>
      </c>
      <c r="G74" s="135">
        <f t="shared" si="27"/>
        <v>214271.6</v>
      </c>
      <c r="H74" s="135">
        <f t="shared" si="27"/>
        <v>24066.485000000001</v>
      </c>
      <c r="I74" s="135">
        <f t="shared" si="27"/>
        <v>17527</v>
      </c>
      <c r="J74" s="135">
        <f t="shared" si="27"/>
        <v>238338.08499999999</v>
      </c>
      <c r="K74" s="135">
        <f t="shared" si="27"/>
        <v>3486.2000000000116</v>
      </c>
      <c r="L74" s="135">
        <f t="shared" si="27"/>
        <v>-12805.515000000003</v>
      </c>
      <c r="M74" s="135">
        <f t="shared" si="27"/>
        <v>-11407.8</v>
      </c>
      <c r="N74" s="135">
        <f t="shared" si="27"/>
        <v>-9319.3149999999914</v>
      </c>
      <c r="O74" s="135">
        <f t="shared" si="27"/>
        <v>-5.5805024968194346</v>
      </c>
      <c r="P74" s="135">
        <f t="shared" si="27"/>
        <v>14.879060707705854</v>
      </c>
      <c r="Q74" s="135">
        <f t="shared" si="27"/>
        <v>52.105536975102197</v>
      </c>
      <c r="R74" s="135">
        <f t="shared" si="27"/>
        <v>-4.7772891779204372</v>
      </c>
    </row>
    <row r="75" spans="1:18" s="122" customFormat="1" ht="18.75" hidden="1">
      <c r="A75" s="133"/>
      <c r="B75" s="134"/>
      <c r="C75" s="135"/>
      <c r="D75" s="136"/>
      <c r="E75" s="136"/>
      <c r="F75" s="136"/>
      <c r="G75" s="135"/>
      <c r="H75" s="136"/>
      <c r="I75" s="136"/>
      <c r="J75" s="136"/>
      <c r="K75" s="135"/>
      <c r="L75" s="136"/>
      <c r="M75" s="136"/>
      <c r="N75" s="136"/>
      <c r="O75" s="135"/>
      <c r="P75" s="136"/>
      <c r="Q75" s="136"/>
      <c r="R75" s="136"/>
    </row>
    <row r="76" spans="1:18" s="122" customFormat="1" ht="18.75" hidden="1">
      <c r="A76" s="133"/>
      <c r="B76" s="134"/>
      <c r="C76" s="135"/>
      <c r="D76" s="136"/>
      <c r="E76" s="136"/>
      <c r="F76" s="149" t="e">
        <f>F10+F28+F45+F46+F56+#REF!</f>
        <v>#REF!</v>
      </c>
      <c r="G76" s="135"/>
      <c r="H76" s="136"/>
      <c r="I76" s="136"/>
      <c r="J76" s="149" t="e">
        <f>J10+J28+J45+J46+J56+#REF!</f>
        <v>#REF!</v>
      </c>
      <c r="K76" s="135"/>
      <c r="L76" s="136"/>
      <c r="M76" s="136"/>
      <c r="N76" s="149" t="e">
        <f>N10+N28+N45+N46+N56+#REF!</f>
        <v>#REF!</v>
      </c>
      <c r="O76" s="135"/>
      <c r="P76" s="136"/>
      <c r="Q76" s="136"/>
      <c r="R76" s="149" t="e">
        <f>R10+R28+R45+R46+R56+#REF!</f>
        <v>#REF!</v>
      </c>
    </row>
    <row r="77" spans="1:18" s="122" customFormat="1" ht="18.75">
      <c r="A77" s="133"/>
      <c r="B77" s="134"/>
      <c r="C77" s="135"/>
      <c r="D77" s="136"/>
      <c r="E77" s="136"/>
      <c r="F77" s="149"/>
      <c r="G77" s="135"/>
      <c r="H77" s="136"/>
      <c r="I77" s="136"/>
      <c r="J77" s="149"/>
      <c r="K77" s="135"/>
      <c r="L77" s="136"/>
      <c r="M77" s="136"/>
      <c r="N77" s="149"/>
      <c r="O77" s="135"/>
      <c r="P77" s="136"/>
      <c r="Q77" s="136"/>
      <c r="R77" s="149"/>
    </row>
    <row r="78" spans="1:18" s="122" customFormat="1" ht="18.75">
      <c r="A78" s="133"/>
      <c r="B78" s="134"/>
      <c r="C78" s="135"/>
      <c r="D78" s="136"/>
      <c r="E78" s="136"/>
      <c r="F78" s="149"/>
      <c r="G78" s="135"/>
      <c r="H78" s="136"/>
      <c r="I78" s="136"/>
      <c r="J78" s="149"/>
      <c r="K78" s="135"/>
      <c r="L78" s="136"/>
      <c r="M78" s="136"/>
      <c r="N78" s="149"/>
      <c r="O78" s="135"/>
      <c r="P78" s="136"/>
      <c r="Q78" s="136"/>
      <c r="R78" s="149"/>
    </row>
    <row r="79" spans="1:18" s="121" customFormat="1" ht="18.75">
      <c r="B79" s="121" t="s">
        <v>176</v>
      </c>
      <c r="F79" s="121" t="s">
        <v>177</v>
      </c>
    </row>
    <row r="80" spans="1:18" ht="15.75">
      <c r="A80" s="71"/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</row>
    <row r="81" spans="1:50" s="109" customFormat="1" ht="18.75">
      <c r="A81" s="120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21"/>
      <c r="AM81" s="121"/>
      <c r="AN81" s="121"/>
      <c r="AO81" s="121"/>
      <c r="AP81" s="121"/>
      <c r="AQ81" s="121"/>
      <c r="AR81" s="121"/>
      <c r="AS81" s="121"/>
      <c r="AT81" s="121"/>
      <c r="AU81" s="121"/>
      <c r="AV81" s="121"/>
      <c r="AW81" s="121"/>
      <c r="AX81" s="121"/>
    </row>
    <row r="82" spans="1:50" ht="15.75">
      <c r="A82" s="71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</row>
    <row r="83" spans="1:50" ht="15.75">
      <c r="A83" s="71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</row>
    <row r="84" spans="1:50" ht="15.75">
      <c r="A84" s="71"/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</row>
    <row r="85" spans="1:50" ht="15.75">
      <c r="A85" s="71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</row>
    <row r="86" spans="1:50" ht="15.75">
      <c r="A86" s="71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</row>
    <row r="87" spans="1:50" ht="15.75">
      <c r="A87" s="71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</row>
    <row r="88" spans="1:50" ht="15.75">
      <c r="A88" s="71"/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</row>
    <row r="89" spans="1:50" ht="13.5">
      <c r="A89" s="70"/>
    </row>
    <row r="93" spans="1:50">
      <c r="A93" s="67"/>
    </row>
  </sheetData>
  <mergeCells count="59">
    <mergeCell ref="R11:R12"/>
    <mergeCell ref="L11:L12"/>
    <mergeCell ref="M11:M12"/>
    <mergeCell ref="N11:N12"/>
    <mergeCell ref="O11:O12"/>
    <mergeCell ref="P11:P12"/>
    <mergeCell ref="Q11:Q12"/>
    <mergeCell ref="F11:F12"/>
    <mergeCell ref="G11:G12"/>
    <mergeCell ref="H11:H12"/>
    <mergeCell ref="I11:I12"/>
    <mergeCell ref="J11:J12"/>
    <mergeCell ref="K11:K12"/>
    <mergeCell ref="N8:N9"/>
    <mergeCell ref="O8:O9"/>
    <mergeCell ref="P8:P9"/>
    <mergeCell ref="Q8:Q9"/>
    <mergeCell ref="A11:A12"/>
    <mergeCell ref="B11:B12"/>
    <mergeCell ref="C11:C12"/>
    <mergeCell ref="D11:D12"/>
    <mergeCell ref="E11:E12"/>
    <mergeCell ref="F8:F9"/>
    <mergeCell ref="G8:G9"/>
    <mergeCell ref="A5:A7"/>
    <mergeCell ref="B5:B7"/>
    <mergeCell ref="R8:R9"/>
    <mergeCell ref="H8:H9"/>
    <mergeCell ref="I8:I9"/>
    <mergeCell ref="J8:J9"/>
    <mergeCell ref="K8:K9"/>
    <mergeCell ref="L8:L9"/>
    <mergeCell ref="M8:M9"/>
    <mergeCell ref="A8:A9"/>
    <mergeCell ref="B8:B9"/>
    <mergeCell ref="C8:C9"/>
    <mergeCell ref="D8:D9"/>
    <mergeCell ref="E8:E9"/>
    <mergeCell ref="O5:R5"/>
    <mergeCell ref="C6:C7"/>
    <mergeCell ref="D6:E6"/>
    <mergeCell ref="F6:F7"/>
    <mergeCell ref="G6:G7"/>
    <mergeCell ref="H6:I6"/>
    <mergeCell ref="J6:J7"/>
    <mergeCell ref="K6:K7"/>
    <mergeCell ref="L6:M6"/>
    <mergeCell ref="N6:N7"/>
    <mergeCell ref="C5:F5"/>
    <mergeCell ref="G5:J5"/>
    <mergeCell ref="K5:N5"/>
    <mergeCell ref="O6:O7"/>
    <mergeCell ref="P6:Q6"/>
    <mergeCell ref="R6:R7"/>
    <mergeCell ref="D1:F1"/>
    <mergeCell ref="H1:J1"/>
    <mergeCell ref="L1:N1"/>
    <mergeCell ref="P1:R1"/>
    <mergeCell ref="A3:R3"/>
  </mergeCells>
  <hyperlinks>
    <hyperlink ref="A93" location="_ftnref1" display="_ftnref1"/>
  </hyperlinks>
  <printOptions horizontalCentered="1"/>
  <pageMargins left="0.15748031496062992" right="0.15748031496062992" top="0.15748031496062992" bottom="0.11811023622047245" header="0.15748031496062992" footer="0.11811023622047245"/>
  <pageSetup paperSize="9" scale="42" fitToHeight="3" orientation="landscape" r:id="rId1"/>
  <headerFooter alignWithMargins="0"/>
  <rowBreaks count="1" manualBreakCount="1">
    <brk id="4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расч.на 2005г заг.</vt:lpstr>
      <vt:lpstr>расч.на 2005г спец</vt:lpstr>
      <vt:lpstr>додаток №1</vt:lpstr>
      <vt:lpstr>додаток №1 (з субв)</vt:lpstr>
      <vt:lpstr>'додаток №1'!Заголовки_для_печати</vt:lpstr>
      <vt:lpstr>'додаток №1 (з субв)'!Заголовки_для_печати</vt:lpstr>
      <vt:lpstr>'додаток №1'!Область_печати</vt:lpstr>
      <vt:lpstr>'додаток №1 (з субв)'!Область_печати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2014-01-23T07:13:18Z</cp:lastPrinted>
  <dcterms:created xsi:type="dcterms:W3CDTF">2004-11-09T10:24:06Z</dcterms:created>
  <dcterms:modified xsi:type="dcterms:W3CDTF">2014-01-23T07:13:23Z</dcterms:modified>
</cp:coreProperties>
</file>