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1295" windowHeight="6495" firstSheet="2" activeTab="2"/>
  </bookViews>
  <sheets>
    <sheet name="расч.на 2005г заг." sheetId="1" r:id="rId1"/>
    <sheet name="расч.на 2005г спец" sheetId="2" r:id="rId2"/>
    <sheet name="додаток №1" sheetId="3" r:id="rId3"/>
  </sheets>
  <definedNames>
    <definedName name="Z_39F5A461_57E4_11D9_9EE7_0002B31CD0A9_.wvu.PrintArea" localSheetId="2" hidden="1">'додаток №1'!$A$1:$F$89</definedName>
    <definedName name="Z_39F5A461_57E4_11D9_9EE7_0002B31CD0A9_.wvu.PrintArea" localSheetId="0" hidden="1">'расч.на 2005г заг.'!$A$1:$AI$66</definedName>
    <definedName name="Z_39F5A461_57E4_11D9_9EE7_0002B31CD0A9_.wvu.PrintArea" localSheetId="1" hidden="1">'расч.на 2005г спец'!$A$1:$AH$45</definedName>
    <definedName name="Z_39F5A461_57E4_11D9_9EE7_0002B31CD0A9_.wvu.PrintTitles" localSheetId="0" hidden="1">'расч.на 2005г заг.'!$A:$B,'расч.на 2005г заг.'!$1:$4</definedName>
    <definedName name="Z_39F5A461_57E4_11D9_9EE7_0002B31CD0A9_.wvu.PrintTitles" localSheetId="1" hidden="1">'расч.на 2005г спец'!$A:$B,'расч.на 2005г спец'!$1:$4</definedName>
    <definedName name="Z_39F5A461_57E4_11D9_9EE7_0002B31CD0A9_.wvu.Rows" localSheetId="1" hidden="1">'расч.на 2005г спец'!$26:$30</definedName>
    <definedName name="Z_3A0F5786_DD89_4CC0_B609_902CBD2A88D0_.wvu.PrintArea" localSheetId="2" hidden="1">'додаток №1'!$A$1:$F$89</definedName>
    <definedName name="Z_3A0F5786_DD89_4CC0_B609_902CBD2A88D0_.wvu.PrintArea" localSheetId="0" hidden="1">'расч.на 2005г заг.'!$A$1:$AI$66</definedName>
    <definedName name="Z_3A0F5786_DD89_4CC0_B609_902CBD2A88D0_.wvu.PrintArea" localSheetId="1" hidden="1">'расч.на 2005г спец'!$A$1:$AH$43</definedName>
    <definedName name="Z_3A0F5786_DD89_4CC0_B609_902CBD2A88D0_.wvu.PrintTitles" localSheetId="0" hidden="1">'расч.на 2005г заг.'!$A:$B,'расч.на 2005г заг.'!$3:$4</definedName>
    <definedName name="Z_3A0F5786_DD89_4CC0_B609_902CBD2A88D0_.wvu.PrintTitles" localSheetId="1" hidden="1">'расч.на 2005г спец'!$A:$B</definedName>
    <definedName name="Z_3A0F5786_DD89_4CC0_B609_902CBD2A88D0_.wvu.Rows" localSheetId="0" hidden="1">'расч.на 2005г заг.'!$30:$62</definedName>
    <definedName name="Z_44195939_FF8E_42E2_8003_8D5D0D47E574_.wvu.Rows" localSheetId="2" hidden="1">'додаток №1'!$61:$80</definedName>
    <definedName name="Z_C02E931C_E2B6_44D6_B9B6_45895A12EB36_.wvu.Rows" localSheetId="2" hidden="1">'додаток №1'!$57:$57,'додаток №1'!#REF!</definedName>
    <definedName name="_xlnm.Print_Titles" localSheetId="2">'додаток №1'!$6:$7</definedName>
    <definedName name="_xlnm.Print_Area" localSheetId="2">'додаток №1'!$A$1:$F$88</definedName>
  </definedNames>
  <calcPr calcId="125725"/>
  <customWorkbookViews>
    <customWorkbookView name="Otdel doxodov - Личное представление" guid="{AFA85C7D-201A-44E2-9FEF-FB09D8FA14DB}" mergeInterval="0" personalView="1" maximized="1" windowWidth="1276" windowHeight="848" activeSheetId="5"/>
    <customWorkbookView name="Юлія - Личное представление" guid="{C02E931C-E2B6-44D6-B9B6-45895A12EB36}" mergeInterval="0" personalView="1" maximized="1" windowWidth="1012" windowHeight="561" activeSheetId="6"/>
    <customWorkbookView name="Администратор - Личное представление" guid="{3A0F5786-DD89-4CC0-B609-902CBD2A88D0}" mergeInterval="0" personalView="1" maximized="1" windowWidth="1020" windowHeight="578" activeSheetId="7"/>
    <customWorkbookView name="BUDJ_SEC - Личное представление" guid="{39F5A461-57E4-11D9-9EE7-0002B31CD0A9}" mergeInterval="0" personalView="1" maximized="1" windowWidth="1020" windowHeight="606" activeSheetId="2"/>
    <customWorkbookView name="Illichevsk - Личное представление" guid="{C4239800-57E3-11D9-B162-00018002F0A4}" mergeInterval="0" personalView="1" maximized="1" windowWidth="796" windowHeight="438" activeSheetId="7"/>
    <customWorkbookView name="1 - Личное представление" guid="{CB8B9A01-6A6F-4CBA-9FB9-1B7501FD2FAE}" mergeInterval="0" personalView="1" maximized="1" windowWidth="1004" windowHeight="556" activeSheetId="4"/>
    <customWorkbookView name="PC - Личное представление" guid="{44195939-FF8E-42E2-8003-8D5D0D47E574}" mergeInterval="0" personalView="1" maximized="1" windowWidth="1276" windowHeight="782" activeSheetId="3"/>
  </customWorkbookViews>
</workbook>
</file>

<file path=xl/calcChain.xml><?xml version="1.0" encoding="utf-8"?>
<calcChain xmlns="http://schemas.openxmlformats.org/spreadsheetml/2006/main">
  <c r="C10" i="3"/>
  <c r="F18"/>
  <c r="C17"/>
  <c r="F17" s="1"/>
  <c r="F22"/>
  <c r="F23"/>
  <c r="F24"/>
  <c r="F25"/>
  <c r="F26"/>
  <c r="F27"/>
  <c r="F28"/>
  <c r="F29"/>
  <c r="F30"/>
  <c r="F21"/>
  <c r="C20"/>
  <c r="C63"/>
  <c r="F63" s="1"/>
  <c r="F64"/>
  <c r="C43"/>
  <c r="F46"/>
  <c r="F31" l="1"/>
  <c r="F77"/>
  <c r="C65"/>
  <c r="C62" s="1"/>
  <c r="C33"/>
  <c r="F33" s="1"/>
  <c r="F34"/>
  <c r="F32"/>
  <c r="E32"/>
  <c r="F20"/>
  <c r="F16"/>
  <c r="C14"/>
  <c r="C11" s="1"/>
  <c r="F11" s="1"/>
  <c r="D65"/>
  <c r="E66"/>
  <c r="E65" s="1"/>
  <c r="F79"/>
  <c r="D78"/>
  <c r="F78" s="1"/>
  <c r="F73"/>
  <c r="F74"/>
  <c r="F66"/>
  <c r="F72"/>
  <c r="F69"/>
  <c r="F71"/>
  <c r="F68"/>
  <c r="F56"/>
  <c r="F57"/>
  <c r="F59"/>
  <c r="D58"/>
  <c r="F58" s="1"/>
  <c r="E59"/>
  <c r="E58" s="1"/>
  <c r="C37"/>
  <c r="F37" s="1"/>
  <c r="E52"/>
  <c r="E49" s="1"/>
  <c r="E36" s="1"/>
  <c r="E57"/>
  <c r="E55" s="1"/>
  <c r="D55"/>
  <c r="F53"/>
  <c r="D49"/>
  <c r="D36" s="1"/>
  <c r="F52"/>
  <c r="F51"/>
  <c r="F50"/>
  <c r="C49"/>
  <c r="F47"/>
  <c r="F45"/>
  <c r="F44"/>
  <c r="F42"/>
  <c r="F41"/>
  <c r="F40"/>
  <c r="F39"/>
  <c r="F38"/>
  <c r="F35"/>
  <c r="D33"/>
  <c r="F15"/>
  <c r="C55"/>
  <c r="C54" s="1"/>
  <c r="F5" i="2"/>
  <c r="Q5"/>
  <c r="Y5"/>
  <c r="C5"/>
  <c r="AH5" s="1"/>
  <c r="AD5"/>
  <c r="F6"/>
  <c r="C6" s="1"/>
  <c r="AH6" s="1"/>
  <c r="Q6"/>
  <c r="Y6"/>
  <c r="AD6"/>
  <c r="F7"/>
  <c r="C7"/>
  <c r="AH7" s="1"/>
  <c r="Q7"/>
  <c r="Y7"/>
  <c r="AD7"/>
  <c r="F8"/>
  <c r="Q8"/>
  <c r="C8" s="1"/>
  <c r="AH8" s="1"/>
  <c r="Y8"/>
  <c r="AD8"/>
  <c r="F9"/>
  <c r="Q9"/>
  <c r="Y9"/>
  <c r="C9"/>
  <c r="AH9" s="1"/>
  <c r="AD9"/>
  <c r="F10"/>
  <c r="C10" s="1"/>
  <c r="AH10" s="1"/>
  <c r="Q10"/>
  <c r="Y10"/>
  <c r="AD10"/>
  <c r="F11"/>
  <c r="C11"/>
  <c r="AH11" s="1"/>
  <c r="Q11"/>
  <c r="Y11"/>
  <c r="AD11"/>
  <c r="F12"/>
  <c r="Q12"/>
  <c r="C12" s="1"/>
  <c r="AH12" s="1"/>
  <c r="Y12"/>
  <c r="AD12"/>
  <c r="F13"/>
  <c r="Q13"/>
  <c r="Y13"/>
  <c r="C13"/>
  <c r="AH13" s="1"/>
  <c r="AD13"/>
  <c r="F14"/>
  <c r="C14" s="1"/>
  <c r="AH14" s="1"/>
  <c r="AD14"/>
  <c r="D15"/>
  <c r="E15"/>
  <c r="G15"/>
  <c r="H15"/>
  <c r="F15" s="1"/>
  <c r="I15"/>
  <c r="J15"/>
  <c r="K15"/>
  <c r="L15"/>
  <c r="M15"/>
  <c r="N15"/>
  <c r="O15"/>
  <c r="P15"/>
  <c r="Q16"/>
  <c r="Q15" s="1"/>
  <c r="Q17"/>
  <c r="Q18"/>
  <c r="Q19"/>
  <c r="Q20"/>
  <c r="Q21"/>
  <c r="Q22"/>
  <c r="Q23"/>
  <c r="Q24"/>
  <c r="X15"/>
  <c r="Y23"/>
  <c r="C23"/>
  <c r="AH23" s="1"/>
  <c r="Y24"/>
  <c r="R15"/>
  <c r="S15"/>
  <c r="T15"/>
  <c r="U15"/>
  <c r="V15"/>
  <c r="W15"/>
  <c r="Z15"/>
  <c r="AA15"/>
  <c r="AB15"/>
  <c r="AE15"/>
  <c r="AD15" s="1"/>
  <c r="AF15"/>
  <c r="AG15"/>
  <c r="F16"/>
  <c r="C16" s="1"/>
  <c r="AH16" s="1"/>
  <c r="AD16"/>
  <c r="F17"/>
  <c r="C17" s="1"/>
  <c r="AH17" s="1"/>
  <c r="AD17"/>
  <c r="F18"/>
  <c r="C18"/>
  <c r="AH18" s="1"/>
  <c r="AD18"/>
  <c r="F19"/>
  <c r="C19" s="1"/>
  <c r="AH19" s="1"/>
  <c r="AD19"/>
  <c r="F20"/>
  <c r="C20" s="1"/>
  <c r="AH20" s="1"/>
  <c r="AD20"/>
  <c r="F21"/>
  <c r="C21" s="1"/>
  <c r="AH21" s="1"/>
  <c r="AD21"/>
  <c r="F22"/>
  <c r="C22" s="1"/>
  <c r="AH22" s="1"/>
  <c r="AD22"/>
  <c r="F23"/>
  <c r="AD23"/>
  <c r="F24"/>
  <c r="C24" s="1"/>
  <c r="AH24" s="1"/>
  <c r="AD24"/>
  <c r="F26"/>
  <c r="C26" s="1"/>
  <c r="AH26" s="1"/>
  <c r="Q26"/>
  <c r="Y26"/>
  <c r="AD26"/>
  <c r="F27"/>
  <c r="C27" s="1"/>
  <c r="AH27" s="1"/>
  <c r="Q27"/>
  <c r="Y27"/>
  <c r="AD27"/>
  <c r="F28"/>
  <c r="C28" s="1"/>
  <c r="AH28" s="1"/>
  <c r="Q28"/>
  <c r="Y28"/>
  <c r="AD28"/>
  <c r="F29"/>
  <c r="C29" s="1"/>
  <c r="AH29" s="1"/>
  <c r="Q29"/>
  <c r="Y29"/>
  <c r="AD29"/>
  <c r="F30"/>
  <c r="C30" s="1"/>
  <c r="AH30" s="1"/>
  <c r="Q30"/>
  <c r="Y30"/>
  <c r="AD30"/>
  <c r="F31"/>
  <c r="C31" s="1"/>
  <c r="AH31" s="1"/>
  <c r="Q31"/>
  <c r="Y31"/>
  <c r="AD31"/>
  <c r="F32"/>
  <c r="Q32"/>
  <c r="Y32"/>
  <c r="AD32"/>
  <c r="AH32"/>
  <c r="D36"/>
  <c r="D33" s="1"/>
  <c r="E36"/>
  <c r="E33"/>
  <c r="G36"/>
  <c r="H36"/>
  <c r="H33" s="1"/>
  <c r="I36"/>
  <c r="I33"/>
  <c r="J36"/>
  <c r="J33" s="1"/>
  <c r="K36"/>
  <c r="K33" s="1"/>
  <c r="L36"/>
  <c r="L33" s="1"/>
  <c r="M36"/>
  <c r="M33"/>
  <c r="N36"/>
  <c r="N33" s="1"/>
  <c r="O36"/>
  <c r="O33" s="1"/>
  <c r="P36"/>
  <c r="P33" s="1"/>
  <c r="R36"/>
  <c r="Q36" s="1"/>
  <c r="C36" s="1"/>
  <c r="R33"/>
  <c r="S36"/>
  <c r="S33"/>
  <c r="T36"/>
  <c r="T33"/>
  <c r="U36"/>
  <c r="U33"/>
  <c r="V36"/>
  <c r="W36"/>
  <c r="W33" s="1"/>
  <c r="X36"/>
  <c r="X33" s="1"/>
  <c r="Y34"/>
  <c r="Y35"/>
  <c r="Z36"/>
  <c r="Y36"/>
  <c r="AA36"/>
  <c r="AA33" s="1"/>
  <c r="AB36"/>
  <c r="AB33" s="1"/>
  <c r="AC33"/>
  <c r="AE36"/>
  <c r="AF36"/>
  <c r="AF33" s="1"/>
  <c r="AG36"/>
  <c r="AG33"/>
  <c r="F34"/>
  <c r="Q34"/>
  <c r="C34" s="1"/>
  <c r="AH34" s="1"/>
  <c r="AD34"/>
  <c r="F35"/>
  <c r="C35" s="1"/>
  <c r="AH35" s="1"/>
  <c r="Q35"/>
  <c r="AD35"/>
  <c r="F37"/>
  <c r="C37"/>
  <c r="AH37"/>
  <c r="F38"/>
  <c r="C38" s="1"/>
  <c r="AH38" s="1"/>
  <c r="F39"/>
  <c r="C39"/>
  <c r="AH39" s="1"/>
  <c r="F40"/>
  <c r="C40"/>
  <c r="AH40" s="1"/>
  <c r="F41"/>
  <c r="Q41"/>
  <c r="C41" s="1"/>
  <c r="AH41" s="1"/>
  <c r="AD41"/>
  <c r="F42"/>
  <c r="C42" s="1"/>
  <c r="AH42" s="1"/>
  <c r="Q42"/>
  <c r="AD42"/>
  <c r="F43"/>
  <c r="Q43"/>
  <c r="C43" s="1"/>
  <c r="AH43" s="1"/>
  <c r="AD43"/>
  <c r="Q44"/>
  <c r="AH44"/>
  <c r="F45"/>
  <c r="C45" s="1"/>
  <c r="AH45" s="1"/>
  <c r="Q45"/>
  <c r="AD45"/>
  <c r="F5" i="1"/>
  <c r="C5" s="1"/>
  <c r="AI5" s="1"/>
  <c r="Q5"/>
  <c r="Y5"/>
  <c r="AD5"/>
  <c r="F6"/>
  <c r="Q6"/>
  <c r="C6"/>
  <c r="AI6" s="1"/>
  <c r="Y6"/>
  <c r="AD6"/>
  <c r="F7"/>
  <c r="C7" s="1"/>
  <c r="AI7" s="1"/>
  <c r="Q7"/>
  <c r="Y7"/>
  <c r="Y16" s="1"/>
  <c r="AD7"/>
  <c r="F8"/>
  <c r="C8" s="1"/>
  <c r="AI8" s="1"/>
  <c r="Q8"/>
  <c r="Y8"/>
  <c r="AD8"/>
  <c r="F9"/>
  <c r="C9" s="1"/>
  <c r="AI9" s="1"/>
  <c r="Q9"/>
  <c r="Y9"/>
  <c r="AD9"/>
  <c r="F10"/>
  <c r="C10" s="1"/>
  <c r="AI10" s="1"/>
  <c r="Q10"/>
  <c r="Y10"/>
  <c r="AD10"/>
  <c r="F11"/>
  <c r="C11" s="1"/>
  <c r="AI11" s="1"/>
  <c r="Q11"/>
  <c r="Y11"/>
  <c r="AD11"/>
  <c r="F12"/>
  <c r="C12" s="1"/>
  <c r="AI12" s="1"/>
  <c r="Q12"/>
  <c r="Y12"/>
  <c r="AD12"/>
  <c r="F13"/>
  <c r="C13" s="1"/>
  <c r="AI13" s="1"/>
  <c r="Q13"/>
  <c r="Y13"/>
  <c r="AD13"/>
  <c r="F14"/>
  <c r="C14" s="1"/>
  <c r="AI14" s="1"/>
  <c r="Q14"/>
  <c r="Y14"/>
  <c r="AD14"/>
  <c r="F15"/>
  <c r="C15" s="1"/>
  <c r="AI15" s="1"/>
  <c r="Q15"/>
  <c r="Y15"/>
  <c r="AD15"/>
  <c r="D16"/>
  <c r="E16"/>
  <c r="G16"/>
  <c r="H16"/>
  <c r="I16"/>
  <c r="J16"/>
  <c r="K16"/>
  <c r="L16"/>
  <c r="M16"/>
  <c r="N16"/>
  <c r="O16"/>
  <c r="O71" s="1"/>
  <c r="P16"/>
  <c r="R16"/>
  <c r="S16"/>
  <c r="S71" s="1"/>
  <c r="T16"/>
  <c r="U16"/>
  <c r="V16"/>
  <c r="W16"/>
  <c r="X16"/>
  <c r="Z16"/>
  <c r="Z71" s="1"/>
  <c r="AA16"/>
  <c r="AB16"/>
  <c r="AC16"/>
  <c r="AE16"/>
  <c r="AF16"/>
  <c r="AF71" s="1"/>
  <c r="AG16"/>
  <c r="F17"/>
  <c r="Q17"/>
  <c r="C17" s="1"/>
  <c r="AI17" s="1"/>
  <c r="Y17"/>
  <c r="AD17"/>
  <c r="C18"/>
  <c r="AI18" s="1"/>
  <c r="F20"/>
  <c r="Q20"/>
  <c r="Y20"/>
  <c r="F21"/>
  <c r="F19" s="1"/>
  <c r="Q21"/>
  <c r="Q19" s="1"/>
  <c r="F22"/>
  <c r="C22" s="1"/>
  <c r="AI22" s="1"/>
  <c r="Q22"/>
  <c r="F23"/>
  <c r="C23" s="1"/>
  <c r="AI23" s="1"/>
  <c r="Q23"/>
  <c r="F24"/>
  <c r="C24" s="1"/>
  <c r="AI24" s="1"/>
  <c r="Q24"/>
  <c r="Y24"/>
  <c r="Y19" s="1"/>
  <c r="F25"/>
  <c r="C25" s="1"/>
  <c r="AI25" s="1"/>
  <c r="Q25"/>
  <c r="F26"/>
  <c r="C26" s="1"/>
  <c r="AI26" s="1"/>
  <c r="Q26"/>
  <c r="F27"/>
  <c r="C27" s="1"/>
  <c r="AI27" s="1"/>
  <c r="Q27"/>
  <c r="F28"/>
  <c r="C28" s="1"/>
  <c r="AI28" s="1"/>
  <c r="Q28"/>
  <c r="D19"/>
  <c r="E19"/>
  <c r="G19"/>
  <c r="H19"/>
  <c r="I19"/>
  <c r="J19"/>
  <c r="K19"/>
  <c r="L19"/>
  <c r="M19"/>
  <c r="N19"/>
  <c r="O19"/>
  <c r="P19"/>
  <c r="R19"/>
  <c r="S19"/>
  <c r="T19"/>
  <c r="U19"/>
  <c r="V19"/>
  <c r="W19"/>
  <c r="X19"/>
  <c r="Z19"/>
  <c r="AA19"/>
  <c r="AB19"/>
  <c r="AD20"/>
  <c r="AD19" s="1"/>
  <c r="AD21"/>
  <c r="AD22"/>
  <c r="AD23"/>
  <c r="AD24"/>
  <c r="AD25"/>
  <c r="AD26"/>
  <c r="AD27"/>
  <c r="AD28"/>
  <c r="AE19"/>
  <c r="AF19"/>
  <c r="AG19"/>
  <c r="Y30"/>
  <c r="AD30"/>
  <c r="AI30"/>
  <c r="F31"/>
  <c r="C31" s="1"/>
  <c r="AI31" s="1"/>
  <c r="Q31"/>
  <c r="Y31"/>
  <c r="AD31"/>
  <c r="F32"/>
  <c r="C32"/>
  <c r="AI32" s="1"/>
  <c r="Q32"/>
  <c r="AD32"/>
  <c r="F33"/>
  <c r="Q33"/>
  <c r="Y33"/>
  <c r="C33" s="1"/>
  <c r="AI33" s="1"/>
  <c r="AD33"/>
  <c r="F34"/>
  <c r="C34" s="1"/>
  <c r="AI34" s="1"/>
  <c r="Q34"/>
  <c r="Y34"/>
  <c r="AD34"/>
  <c r="F35"/>
  <c r="C35" s="1"/>
  <c r="AI35" s="1"/>
  <c r="Q35"/>
  <c r="Y35"/>
  <c r="AD35"/>
  <c r="F36"/>
  <c r="C36" s="1"/>
  <c r="AI36" s="1"/>
  <c r="Q36"/>
  <c r="Y36"/>
  <c r="AD36"/>
  <c r="F37"/>
  <c r="Q37"/>
  <c r="Y37"/>
  <c r="C37" s="1"/>
  <c r="AI37" s="1"/>
  <c r="AD37"/>
  <c r="F38"/>
  <c r="C38" s="1"/>
  <c r="AI38" s="1"/>
  <c r="Q38"/>
  <c r="Y38"/>
  <c r="AD38"/>
  <c r="F39"/>
  <c r="C39" s="1"/>
  <c r="AI39" s="1"/>
  <c r="Q39"/>
  <c r="Y39"/>
  <c r="AD39"/>
  <c r="F40"/>
  <c r="C40" s="1"/>
  <c r="AI40" s="1"/>
  <c r="Q40"/>
  <c r="Y40"/>
  <c r="AD40"/>
  <c r="F41"/>
  <c r="Q41"/>
  <c r="Y41"/>
  <c r="C41" s="1"/>
  <c r="AI41" s="1"/>
  <c r="AD41"/>
  <c r="F43"/>
  <c r="C43" s="1"/>
  <c r="AI43" s="1"/>
  <c r="Q43"/>
  <c r="Y43"/>
  <c r="AD43"/>
  <c r="F44"/>
  <c r="C44" s="1"/>
  <c r="AI44" s="1"/>
  <c r="Q44"/>
  <c r="Y44"/>
  <c r="AD44"/>
  <c r="D49"/>
  <c r="E49"/>
  <c r="E45"/>
  <c r="E71" s="1"/>
  <c r="G49"/>
  <c r="F49" s="1"/>
  <c r="H49"/>
  <c r="H45"/>
  <c r="H71" s="1"/>
  <c r="I49"/>
  <c r="I45"/>
  <c r="I71" s="1"/>
  <c r="J49"/>
  <c r="J45" s="1"/>
  <c r="K49"/>
  <c r="K45" s="1"/>
  <c r="L49"/>
  <c r="L45" s="1"/>
  <c r="L71" s="1"/>
  <c r="M49"/>
  <c r="M45" s="1"/>
  <c r="M71" s="1"/>
  <c r="N49"/>
  <c r="N45" s="1"/>
  <c r="N71" s="1"/>
  <c r="O49"/>
  <c r="O45"/>
  <c r="P49"/>
  <c r="P45" s="1"/>
  <c r="R49"/>
  <c r="R45" s="1"/>
  <c r="S49"/>
  <c r="S45"/>
  <c r="T49"/>
  <c r="T45" s="1"/>
  <c r="T71" s="1"/>
  <c r="U49"/>
  <c r="U45" s="1"/>
  <c r="U71" s="1"/>
  <c r="V49"/>
  <c r="V45" s="1"/>
  <c r="W49"/>
  <c r="W45" s="1"/>
  <c r="X49"/>
  <c r="X45" s="1"/>
  <c r="X71" s="1"/>
  <c r="Z49"/>
  <c r="Y49" s="1"/>
  <c r="AA49"/>
  <c r="AA45" s="1"/>
  <c r="AA71" s="1"/>
  <c r="AB49"/>
  <c r="AB45" s="1"/>
  <c r="AB71" s="1"/>
  <c r="AC45"/>
  <c r="AC71" s="1"/>
  <c r="AE49"/>
  <c r="AE45" s="1"/>
  <c r="AD45" s="1"/>
  <c r="AF49"/>
  <c r="AF45"/>
  <c r="AD49"/>
  <c r="AG49"/>
  <c r="AG45" s="1"/>
  <c r="F46"/>
  <c r="C46" s="1"/>
  <c r="AI46" s="1"/>
  <c r="Q46"/>
  <c r="Y46"/>
  <c r="AD46"/>
  <c r="F47"/>
  <c r="C47" s="1"/>
  <c r="AI47" s="1"/>
  <c r="Q47"/>
  <c r="Y47"/>
  <c r="AD47"/>
  <c r="F48"/>
  <c r="Q48"/>
  <c r="C48" s="1"/>
  <c r="AI48" s="1"/>
  <c r="Y48"/>
  <c r="AD48"/>
  <c r="F50"/>
  <c r="C50"/>
  <c r="AI50" s="1"/>
  <c r="AD50"/>
  <c r="F51"/>
  <c r="C51" s="1"/>
  <c r="AI51" s="1"/>
  <c r="AD51"/>
  <c r="F52"/>
  <c r="C52"/>
  <c r="AI52" s="1"/>
  <c r="AD52"/>
  <c r="F53"/>
  <c r="C53" s="1"/>
  <c r="AI53" s="1"/>
  <c r="AD53"/>
  <c r="F54"/>
  <c r="Q54"/>
  <c r="C54" s="1"/>
  <c r="AI54" s="1"/>
  <c r="Y54"/>
  <c r="AD54"/>
  <c r="F55"/>
  <c r="C55" s="1"/>
  <c r="AI55" s="1"/>
  <c r="Q55"/>
  <c r="Y55"/>
  <c r="AD55"/>
  <c r="F57"/>
  <c r="C57" s="1"/>
  <c r="AI57" s="1"/>
  <c r="Q57"/>
  <c r="Y57"/>
  <c r="AD57"/>
  <c r="F58"/>
  <c r="Q58"/>
  <c r="C58" s="1"/>
  <c r="AI58" s="1"/>
  <c r="Y58"/>
  <c r="AD58"/>
  <c r="F59"/>
  <c r="Q59"/>
  <c r="C59" s="1"/>
  <c r="AI59" s="1"/>
  <c r="Y59"/>
  <c r="AD59"/>
  <c r="AD61"/>
  <c r="AI61" s="1"/>
  <c r="F62"/>
  <c r="Q62"/>
  <c r="C62" s="1"/>
  <c r="AI62" s="1"/>
  <c r="Y62"/>
  <c r="AD62"/>
  <c r="F63"/>
  <c r="C63" s="1"/>
  <c r="AI63" s="1"/>
  <c r="Q63"/>
  <c r="AD63"/>
  <c r="C65"/>
  <c r="AI65" s="1"/>
  <c r="AD65"/>
  <c r="F66"/>
  <c r="C66" s="1"/>
  <c r="AI66" s="1"/>
  <c r="Q66"/>
  <c r="Y66"/>
  <c r="AD66"/>
  <c r="F67"/>
  <c r="C67" s="1"/>
  <c r="AI67" s="1"/>
  <c r="Q67"/>
  <c r="Y67"/>
  <c r="AD67"/>
  <c r="F68"/>
  <c r="Q68"/>
  <c r="C68" s="1"/>
  <c r="AI68" s="1"/>
  <c r="Y68"/>
  <c r="AD68"/>
  <c r="F69"/>
  <c r="Q69"/>
  <c r="C69" s="1"/>
  <c r="AI69" s="1"/>
  <c r="Y69"/>
  <c r="AD69"/>
  <c r="F70"/>
  <c r="C70" s="1"/>
  <c r="AI70" s="1"/>
  <c r="Q70"/>
  <c r="Y70"/>
  <c r="AD70"/>
  <c r="AH71"/>
  <c r="Y72"/>
  <c r="G33" i="2"/>
  <c r="Z45" i="1"/>
  <c r="Y45" s="1"/>
  <c r="AD16"/>
  <c r="AD71" s="1"/>
  <c r="C21"/>
  <c r="AI21" s="1"/>
  <c r="Z33" i="2"/>
  <c r="V33"/>
  <c r="F36"/>
  <c r="F70" i="3"/>
  <c r="Y33" i="2"/>
  <c r="C20" i="1"/>
  <c r="AI20" s="1"/>
  <c r="Y15" i="2"/>
  <c r="AE33"/>
  <c r="AD33" s="1"/>
  <c r="F13" i="3"/>
  <c r="E62" l="1"/>
  <c r="E61" s="1"/>
  <c r="D62"/>
  <c r="D61" s="1"/>
  <c r="C19"/>
  <c r="F19" s="1"/>
  <c r="AG71" i="1"/>
  <c r="G71"/>
  <c r="Q33" i="2"/>
  <c r="C33" s="1"/>
  <c r="AH33" s="1"/>
  <c r="V71" i="1"/>
  <c r="P71"/>
  <c r="Q45"/>
  <c r="C49"/>
  <c r="AI49" s="1"/>
  <c r="W71"/>
  <c r="R71"/>
  <c r="J71"/>
  <c r="K71"/>
  <c r="Y71"/>
  <c r="F33" i="2"/>
  <c r="AE71" i="1"/>
  <c r="D71"/>
  <c r="C15" i="2"/>
  <c r="AH15" s="1"/>
  <c r="F16" i="1"/>
  <c r="G45"/>
  <c r="F45" s="1"/>
  <c r="Q16"/>
  <c r="Q71" s="1"/>
  <c r="C19"/>
  <c r="AI19" s="1"/>
  <c r="D45"/>
  <c r="AD36" i="2"/>
  <c r="AH36" s="1"/>
  <c r="F49" i="3"/>
  <c r="F65"/>
  <c r="Q49" i="1"/>
  <c r="D54" i="3"/>
  <c r="F54" s="1"/>
  <c r="C61"/>
  <c r="F55"/>
  <c r="F43"/>
  <c r="F48"/>
  <c r="E54"/>
  <c r="E80" s="1"/>
  <c r="F14"/>
  <c r="F62" l="1"/>
  <c r="E81"/>
  <c r="F10"/>
  <c r="C16" i="1"/>
  <c r="F71"/>
  <c r="C45"/>
  <c r="AI45" s="1"/>
  <c r="D80" i="3"/>
  <c r="D81" s="1"/>
  <c r="D84" s="1"/>
  <c r="F61"/>
  <c r="C36"/>
  <c r="C71" i="1" l="1"/>
  <c r="AI16"/>
  <c r="AI71" s="1"/>
  <c r="C80" i="3"/>
  <c r="F36"/>
  <c r="F80" l="1"/>
  <c r="F81" s="1"/>
  <c r="C84"/>
  <c r="F84" s="1"/>
  <c r="C81"/>
</calcChain>
</file>

<file path=xl/sharedStrings.xml><?xml version="1.0" encoding="utf-8"?>
<sst xmlns="http://schemas.openxmlformats.org/spreadsheetml/2006/main" count="355" uniqueCount="183">
  <si>
    <t>Виконком</t>
  </si>
  <si>
    <t>Фінуправління</t>
  </si>
  <si>
    <t>Відділ освіти</t>
  </si>
  <si>
    <t>Відділ культури</t>
  </si>
  <si>
    <t>УПСЗН</t>
  </si>
  <si>
    <t>УКГ і Е</t>
  </si>
  <si>
    <t>010116</t>
  </si>
  <si>
    <t>070101</t>
  </si>
  <si>
    <t>070201</t>
  </si>
  <si>
    <t>070202</t>
  </si>
  <si>
    <t>070304</t>
  </si>
  <si>
    <t>070401</t>
  </si>
  <si>
    <t>070802</t>
  </si>
  <si>
    <t>070804</t>
  </si>
  <si>
    <t>070805</t>
  </si>
  <si>
    <t>070806</t>
  </si>
  <si>
    <t>091204</t>
  </si>
  <si>
    <t>130107</t>
  </si>
  <si>
    <t>ДЮСШ</t>
  </si>
  <si>
    <t>091101</t>
  </si>
  <si>
    <t>110000</t>
  </si>
  <si>
    <t>110201</t>
  </si>
  <si>
    <t>110202</t>
  </si>
  <si>
    <t>110204</t>
  </si>
  <si>
    <t>110205</t>
  </si>
  <si>
    <t>110502</t>
  </si>
  <si>
    <t>Музей</t>
  </si>
  <si>
    <t>120201</t>
  </si>
  <si>
    <t>Розпорядники коштів</t>
  </si>
  <si>
    <t>Відділ комунальної власності</t>
  </si>
  <si>
    <t>Архітектура</t>
  </si>
  <si>
    <t>Олександрівська адміністрація</t>
  </si>
  <si>
    <t>Малодолинська адміністрація</t>
  </si>
  <si>
    <t>Б.Балківська адміністрація</t>
  </si>
  <si>
    <t>Разом</t>
  </si>
  <si>
    <t>Б.Балківська адм. (ФАП)</t>
  </si>
  <si>
    <t>Відділення  соцдопомоги</t>
  </si>
  <si>
    <t>ЦССМ</t>
  </si>
  <si>
    <t>091102</t>
  </si>
  <si>
    <t>Ред.газ. "Чорноморський маяк"</t>
  </si>
  <si>
    <t>КЕКВ</t>
  </si>
  <si>
    <t>090412</t>
  </si>
  <si>
    <t>100203</t>
  </si>
  <si>
    <t>Мдол. Благоустрій села</t>
  </si>
  <si>
    <t>Мдол. Матдопомога</t>
  </si>
  <si>
    <t>110103</t>
  </si>
  <si>
    <t>ЦБС</t>
  </si>
  <si>
    <t>Дитяча школа мистецтв</t>
  </si>
  <si>
    <t>ЦБ</t>
  </si>
  <si>
    <t>Розрахунки   на 2005 рік  по  спец фонду</t>
  </si>
  <si>
    <t>Розрахунки   на 2005 рік  по  загальному  фонду</t>
  </si>
  <si>
    <t>Загальний фонд</t>
  </si>
  <si>
    <t>Спеціальний фонд</t>
  </si>
  <si>
    <t>120100</t>
  </si>
  <si>
    <t>120000</t>
  </si>
  <si>
    <t>Телебачення</t>
  </si>
  <si>
    <t>130102</t>
  </si>
  <si>
    <t>Спорткомітет</t>
  </si>
  <si>
    <t>Виконком  інші пот. трансф.</t>
  </si>
  <si>
    <t>180404</t>
  </si>
  <si>
    <t>Виконк. - підтр. мал. і серед.підпр.</t>
  </si>
  <si>
    <t>???</t>
  </si>
  <si>
    <t>Разом  по  010116</t>
  </si>
  <si>
    <t>Будинки  культури, в. т. ч</t>
  </si>
  <si>
    <t>Палац культури</t>
  </si>
  <si>
    <t>Олександрівський буд.культури</t>
  </si>
  <si>
    <t>Малодолинський буд.культури</t>
  </si>
  <si>
    <t>Бурлачобалківський буд.культ.</t>
  </si>
  <si>
    <t>Код</t>
  </si>
  <si>
    <t>Найменування доходів згідно із бюджетною класифікацією</t>
  </si>
  <si>
    <t>у т.ч. бюджет розвитку</t>
  </si>
  <si>
    <t>6=(гр.3+гр.4)</t>
  </si>
  <si>
    <t>Податкові надходження</t>
  </si>
  <si>
    <t>Податок на прибуток підприємств</t>
  </si>
  <si>
    <t>Неподаткові надходження</t>
  </si>
  <si>
    <t>Доходи від власності та підприємницької діяльності</t>
  </si>
  <si>
    <t xml:space="preserve">Державне мито </t>
  </si>
  <si>
    <t>Інші неподаткові надходження</t>
  </si>
  <si>
    <t>Інші надходження</t>
  </si>
  <si>
    <t>Власні надходження бюджетних установ</t>
  </si>
  <si>
    <t>Доходи від операцій з капіталом</t>
  </si>
  <si>
    <t xml:space="preserve">Надходження від відчуження майна, яке належить  Автономній Республіці Крим та майна, що знаходиться у комунальній власності </t>
  </si>
  <si>
    <t>Надходження від продажу землі</t>
  </si>
  <si>
    <t xml:space="preserve">Цільові фонди утворені Верховною Радою Автономної Республіки Крим, органами місцевого самоврядування та місцевими органами виконавчої влади </t>
  </si>
  <si>
    <t>(тис.грн.)</t>
  </si>
  <si>
    <t>080000</t>
  </si>
  <si>
    <t>САДИ</t>
  </si>
  <si>
    <t>ШКОЛИ</t>
  </si>
  <si>
    <t>ВЕЧ.ШКОЛА</t>
  </si>
  <si>
    <t>СПЕЦШКОЛА</t>
  </si>
  <si>
    <t>ПОЗАШКІЛЬНІ УСТАНОВИ</t>
  </si>
  <si>
    <t>МЕТОДИЧНА СЛУЖБА</t>
  </si>
  <si>
    <t>ЦЕНТРАЛІЗОВАНА БУХГ</t>
  </si>
  <si>
    <t>ГОСПОДАРЧА ГРУПА</t>
  </si>
  <si>
    <t>ПСИХОЛОГО-МЕТОД.</t>
  </si>
  <si>
    <t>ОСВІТА</t>
  </si>
  <si>
    <t>ДЮСШ, ШШК</t>
  </si>
  <si>
    <t>091103</t>
  </si>
  <si>
    <t>Виконком -молод. програми</t>
  </si>
  <si>
    <t>250102</t>
  </si>
  <si>
    <t>резервний фонд</t>
  </si>
  <si>
    <t>Відділ освіти -матер.допом.</t>
  </si>
  <si>
    <t>091107</t>
  </si>
  <si>
    <t>Відділ освіти -оздоровл.дітей</t>
  </si>
  <si>
    <t>250908</t>
  </si>
  <si>
    <t>молодіжне будівництво</t>
  </si>
  <si>
    <t>10000</t>
  </si>
  <si>
    <t>ЖКГ</t>
  </si>
  <si>
    <t>Субвенция</t>
  </si>
  <si>
    <t>090416</t>
  </si>
  <si>
    <t>091207</t>
  </si>
  <si>
    <t>УПСЗН - льготі ЖКП слепім</t>
  </si>
  <si>
    <t>33421,7 тис. грн</t>
  </si>
  <si>
    <t>130100</t>
  </si>
  <si>
    <t>090000</t>
  </si>
  <si>
    <t>Частина прибутку (доходу) господарських організацій (які належать до комунальної власності або у статутних фондах яких є частка комунальної власності), що вилучається до бюджету</t>
  </si>
  <si>
    <t xml:space="preserve">Надходження від розміщення в установах банків тимчасово вільних бюджетних коштів </t>
  </si>
  <si>
    <t>Надходження коштів від відшкодування втрат сільськогосподарського і лісогосподарського виробництва</t>
  </si>
  <si>
    <t>Надходження від продажу нематеріальних активів</t>
  </si>
  <si>
    <t>до рішення Іллічівської  міської ради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</si>
  <si>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</t>
  </si>
  <si>
    <t>Адміністративні  штрафи та інші санкції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</si>
  <si>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</si>
  <si>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Надходження коштів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</si>
  <si>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Секретар  міської  ради</t>
  </si>
  <si>
    <t>О. Р. Боровська</t>
  </si>
  <si>
    <t xml:space="preserve">Податок на прибуток підприємств і організацій, що належать до комунальної власності </t>
  </si>
  <si>
    <t>Від органів державного управління</t>
  </si>
  <si>
    <t>Субвенції</t>
  </si>
  <si>
    <t xml:space="preserve">Субвенція з державного бюджету місцевим бюджетам  на виплату допомоги сім'ям з дітьми, малозабезпеченим сім'ям, інвалідам з дитинства, дітям-інвалідам та тимчасової державної допомоги дітям </t>
  </si>
  <si>
    <t>Субвенція з державного бюджету  місцевим бюджетам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</si>
  <si>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Субвенція  з державного бюджету місцевим бюджетам на надання пільг та житлових субсидій населенню  на  придбання  твердого та рідкого пічного побутового палива і скрапленого газу</t>
  </si>
  <si>
    <t>Всього доходів</t>
  </si>
  <si>
    <t xml:space="preserve">Податок на доходи фізичних осіб </t>
  </si>
  <si>
    <t>Єдиний податок</t>
  </si>
  <si>
    <t>Інші податки та збори</t>
  </si>
  <si>
    <t>Екологічний податок</t>
  </si>
  <si>
    <t>Фіксований сільськогосподарський податок</t>
  </si>
  <si>
    <t>Плата за ліцезії</t>
  </si>
  <si>
    <t>х</t>
  </si>
  <si>
    <t>Кошти пайової участі у розвитку інфраструктури населеного пункту</t>
  </si>
  <si>
    <t>Субвенція з державного бюджету місцевим бюджетам на надання пільг з  послуг  зв'язку  та  інших  передбачених  законодавством пільг (крім пільг на одержання ліків, зубопротезування, оплату електроенергії, природного і скрапленого газу на побутові потреби,  твердого  та  рідкого  пічного  побутового палива, послуг тепло- водопостачання  і водовідведення, квартирної плати, вивезення побутового  сміття  та  рідких  нечистот ) та компенсацію  за пільговий  проїзд окремих категорій громадян</t>
  </si>
  <si>
    <t>Субвенція з інших бюджетів на виконання інвестиційних проектів</t>
  </si>
  <si>
    <t>Субвенція  з державного бюджету місцевим бюджетам на фінансування ремонту приміщень управлінь праці та соціального захисту</t>
  </si>
  <si>
    <t>Субвенція з державного бюджету місцевим бюджетам на будівництво, реконструкцію, ремонт та утримання вулиць і доріг комунальної власності у населених пунктах</t>
  </si>
  <si>
    <t>Субвенція з державного бюджету місцевим бюджетам на здійснення заходів щодо соціально - економічного розвитку окремих територій</t>
  </si>
  <si>
    <t>Реєстраційний збір за проведення державної реєстрації юридичних осіб та фізичних осіб - підприємців</t>
  </si>
  <si>
    <t>Адміністративні збори та платежі, доходи від некомерційної господарської діяльності</t>
  </si>
  <si>
    <t>Надходження від продажу основного капіталу</t>
  </si>
  <si>
    <t>Надходження від продажу землі і нематеріальних активів</t>
  </si>
  <si>
    <t>Цільові фонди</t>
  </si>
  <si>
    <t xml:space="preserve">Офіційні трансферти </t>
  </si>
  <si>
    <t>Дотації</t>
  </si>
  <si>
    <t>без субвенцій</t>
  </si>
  <si>
    <t>Додаткова дотація з державного бюджету місцевим бюджетам на покращання надання соціальних послуг найуразливішим верствам населення</t>
  </si>
  <si>
    <t>Авансові внески з податку на прибуток підприємств та фінансових установ комунальної власності</t>
  </si>
  <si>
    <r>
      <t xml:space="preserve">          </t>
    </r>
    <r>
      <rPr>
        <sz val="10"/>
        <rFont val="Times New Roman"/>
        <family val="1"/>
        <charset val="204"/>
      </rPr>
      <t>Додаток №1</t>
    </r>
  </si>
  <si>
    <t>Субвенція з державного бюджету місцевим бюджетам на забезпечення харчування (сніданками) учнів 5-11 класів загальоосвітніх навчальних закладів</t>
  </si>
  <si>
    <t>Субвенція з державного бюджету місцевим бюджетам на погашення заборгованості з різниці в тарифах на теплову енергію, послуги з централізованого водопостачання та водовідведення, що вироблялися, транспортувалися та постачалися населенню, яка виникла у зв`язку з невідповідністю фактичної вартості теплової енергії та послуг з централізованого водопостачання та водовідведення тарифам, що затверджувалися та/або погоджувалися органами державної влади чи місцевого самоврядування</t>
  </si>
  <si>
    <t>Субвенція з державного бюджету місцевим бюджетам на часткове відшкодування вартості лікарських засобів для лікування осіб з гіпертонічною хворобою</t>
  </si>
  <si>
    <t>Податок на майно</t>
  </si>
  <si>
    <t>Внутрішні податки на товари та послуги</t>
  </si>
  <si>
    <t xml:space="preserve">Місцеві податки </t>
  </si>
  <si>
    <t>Податки на доходи, податки на прибуток, податки на збільшення ринкової вартості</t>
  </si>
  <si>
    <t>Доходи  бюджету м. Іллічівська на  2015 рік</t>
  </si>
  <si>
    <t>Реверсна дотація</t>
  </si>
  <si>
    <t>Ресурс бюджету</t>
  </si>
  <si>
    <t>Туристичний збір</t>
  </si>
  <si>
    <t>Надходження від орендної плати за користування цілісним майновим комплексом та іншим майном, що перебуває в комунальній власності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</si>
  <si>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</si>
  <si>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</si>
  <si>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Акцизний податок з реалізації суб`єктами господарювання роздрібної торгівлі піакцизних товарів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</si>
  <si>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</si>
  <si>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</si>
  <si>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</si>
  <si>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</si>
  <si>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</si>
  <si>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</si>
  <si>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</si>
  <si>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</si>
  <si>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Освітня субвенція з державного бюджету місцевим бюджетам</t>
  </si>
  <si>
    <t>Плата за надання інших адміністративних послуг</t>
  </si>
  <si>
    <t>від  05.01.2015 р. №  572 - VI</t>
  </si>
</sst>
</file>

<file path=xl/styles.xml><?xml version="1.0" encoding="utf-8"?>
<styleSheet xmlns="http://schemas.openxmlformats.org/spreadsheetml/2006/main">
  <numFmts count="4">
    <numFmt numFmtId="164" formatCode="#,##0_р_."/>
    <numFmt numFmtId="165" formatCode="0.0"/>
    <numFmt numFmtId="166" formatCode="#,##0.0"/>
    <numFmt numFmtId="167" formatCode="#,##0.000"/>
  </numFmts>
  <fonts count="39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5"/>
      <name val="Times New Roman"/>
      <family val="1"/>
    </font>
    <font>
      <sz val="12"/>
      <color indexed="10"/>
      <name val="Times New Roman"/>
      <family val="1"/>
    </font>
    <font>
      <sz val="10"/>
      <name val="Times New Roman"/>
      <family val="1"/>
    </font>
    <font>
      <b/>
      <i/>
      <sz val="12"/>
      <name val="Times New Roman"/>
      <family val="1"/>
    </font>
    <font>
      <b/>
      <sz val="14"/>
      <name val="Times"/>
      <family val="1"/>
    </font>
    <font>
      <sz val="13"/>
      <name val="Times New Roman"/>
      <family val="1"/>
    </font>
    <font>
      <b/>
      <sz val="13"/>
      <name val="Times"/>
      <family val="1"/>
    </font>
    <font>
      <b/>
      <i/>
      <sz val="13"/>
      <name val="Times New Roman"/>
      <family val="1"/>
    </font>
    <font>
      <b/>
      <sz val="13"/>
      <name val="Times New Roman"/>
      <family val="1"/>
    </font>
    <font>
      <sz val="13"/>
      <color indexed="48"/>
      <name val="Times New Roman"/>
      <family val="1"/>
    </font>
    <font>
      <sz val="13"/>
      <color indexed="12"/>
      <name val="Times New Roman"/>
      <family val="1"/>
    </font>
    <font>
      <sz val="12"/>
      <color indexed="12"/>
      <name val="Times New Roman"/>
      <family val="1"/>
    </font>
    <font>
      <u/>
      <sz val="10"/>
      <color indexed="12"/>
      <name val="Arial Cyr"/>
      <charset val="204"/>
    </font>
    <font>
      <sz val="7"/>
      <color indexed="53"/>
      <name val="Times New Roman"/>
      <family val="1"/>
    </font>
    <font>
      <sz val="9"/>
      <name val="Times New Roman"/>
      <family val="1"/>
    </font>
    <font>
      <b/>
      <i/>
      <sz val="10"/>
      <name val="Times New Roman"/>
      <family val="1"/>
    </font>
    <font>
      <sz val="12"/>
      <name val="Arial Cyr"/>
      <charset val="204"/>
    </font>
    <font>
      <sz val="12"/>
      <color indexed="53"/>
      <name val="Times New Roman"/>
      <family val="1"/>
    </font>
    <font>
      <b/>
      <sz val="13"/>
      <color indexed="12"/>
      <name val="Times New Roman"/>
      <family val="1"/>
    </font>
    <font>
      <b/>
      <sz val="10"/>
      <name val="Arial Cyr"/>
      <charset val="204"/>
    </font>
    <font>
      <b/>
      <sz val="14"/>
      <color indexed="12"/>
      <name val="Times New Roman"/>
      <family val="1"/>
    </font>
    <font>
      <b/>
      <i/>
      <sz val="14"/>
      <color indexed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</font>
    <font>
      <sz val="16"/>
      <name val="Times New Roman"/>
      <family val="1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sz val="10"/>
      <color indexed="53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212">
    <xf numFmtId="0" fontId="0" fillId="0" borderId="0" xfId="0"/>
    <xf numFmtId="0" fontId="2" fillId="0" borderId="1" xfId="0" applyFont="1" applyBorder="1"/>
    <xf numFmtId="0" fontId="2" fillId="0" borderId="0" xfId="0" applyFont="1"/>
    <xf numFmtId="164" fontId="3" fillId="0" borderId="1" xfId="0" applyNumberFormat="1" applyFont="1" applyBorder="1"/>
    <xf numFmtId="164" fontId="2" fillId="0" borderId="1" xfId="0" applyNumberFormat="1" applyFont="1" applyBorder="1"/>
    <xf numFmtId="164" fontId="2" fillId="0" borderId="2" xfId="0" applyNumberFormat="1" applyFont="1" applyBorder="1"/>
    <xf numFmtId="164" fontId="5" fillId="0" borderId="1" xfId="0" applyNumberFormat="1" applyFont="1" applyBorder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/>
    <xf numFmtId="0" fontId="7" fillId="0" borderId="0" xfId="0" applyFont="1"/>
    <xf numFmtId="0" fontId="2" fillId="2" borderId="0" xfId="0" applyFont="1" applyFill="1"/>
    <xf numFmtId="0" fontId="5" fillId="0" borderId="0" xfId="0" applyFont="1"/>
    <xf numFmtId="49" fontId="2" fillId="0" borderId="0" xfId="0" applyNumberFormat="1" applyFont="1"/>
    <xf numFmtId="0" fontId="7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/>
    <xf numFmtId="49" fontId="2" fillId="0" borderId="1" xfId="0" applyNumberFormat="1" applyFont="1" applyBorder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9" fillId="2" borderId="0" xfId="0" applyFont="1" applyFill="1"/>
    <xf numFmtId="0" fontId="12" fillId="0" borderId="0" xfId="0" applyFont="1"/>
    <xf numFmtId="0" fontId="12" fillId="0" borderId="1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2" fillId="0" borderId="1" xfId="0" applyFont="1" applyFill="1" applyBorder="1"/>
    <xf numFmtId="0" fontId="9" fillId="0" borderId="1" xfId="0" applyFont="1" applyFill="1" applyBorder="1"/>
    <xf numFmtId="0" fontId="13" fillId="0" borderId="0" xfId="0" applyFont="1"/>
    <xf numFmtId="0" fontId="9" fillId="0" borderId="0" xfId="0" applyFont="1" applyBorder="1"/>
    <xf numFmtId="0" fontId="12" fillId="0" borderId="0" xfId="0" applyFont="1" applyBorder="1"/>
    <xf numFmtId="0" fontId="9" fillId="2" borderId="0" xfId="0" applyFont="1" applyFill="1" applyBorder="1"/>
    <xf numFmtId="0" fontId="9" fillId="0" borderId="0" xfId="0" applyFont="1" applyFill="1"/>
    <xf numFmtId="0" fontId="9" fillId="0" borderId="0" xfId="0" applyFont="1" applyFill="1" applyBorder="1"/>
    <xf numFmtId="49" fontId="9" fillId="0" borderId="1" xfId="0" applyNumberFormat="1" applyFont="1" applyFill="1" applyBorder="1"/>
    <xf numFmtId="49" fontId="12" fillId="0" borderId="1" xfId="0" applyNumberFormat="1" applyFont="1" applyFill="1" applyBorder="1"/>
    <xf numFmtId="49" fontId="9" fillId="0" borderId="0" xfId="0" applyNumberFormat="1" applyFont="1" applyFill="1" applyBorder="1"/>
    <xf numFmtId="49" fontId="9" fillId="0" borderId="0" xfId="0" applyNumberFormat="1" applyFont="1" applyFill="1"/>
    <xf numFmtId="49" fontId="14" fillId="0" borderId="1" xfId="0" applyNumberFormat="1" applyFont="1" applyFill="1" applyBorder="1"/>
    <xf numFmtId="0" fontId="14" fillId="0" borderId="1" xfId="0" applyFont="1" applyFill="1" applyBorder="1"/>
    <xf numFmtId="0" fontId="9" fillId="3" borderId="0" xfId="0" applyFont="1" applyFill="1"/>
    <xf numFmtId="0" fontId="15" fillId="0" borderId="1" xfId="0" applyFont="1" applyFill="1" applyBorder="1"/>
    <xf numFmtId="0" fontId="15" fillId="0" borderId="1" xfId="0" applyFont="1" applyBorder="1"/>
    <xf numFmtId="164" fontId="11" fillId="0" borderId="1" xfId="0" applyNumberFormat="1" applyFont="1" applyBorder="1"/>
    <xf numFmtId="164" fontId="9" fillId="0" borderId="1" xfId="0" applyNumberFormat="1" applyFont="1" applyBorder="1"/>
    <xf numFmtId="164" fontId="12" fillId="0" borderId="1" xfId="0" applyNumberFormat="1" applyFont="1" applyBorder="1"/>
    <xf numFmtId="164" fontId="9" fillId="2" borderId="1" xfId="0" applyNumberFormat="1" applyFont="1" applyFill="1" applyBorder="1"/>
    <xf numFmtId="164" fontId="12" fillId="0" borderId="1" xfId="0" applyNumberFormat="1" applyFont="1" applyFill="1" applyBorder="1"/>
    <xf numFmtId="164" fontId="12" fillId="2" borderId="1" xfId="0" applyNumberFormat="1" applyFont="1" applyFill="1" applyBorder="1"/>
    <xf numFmtId="164" fontId="9" fillId="0" borderId="2" xfId="0" applyNumberFormat="1" applyFont="1" applyBorder="1"/>
    <xf numFmtId="164" fontId="9" fillId="2" borderId="2" xfId="0" applyNumberFormat="1" applyFont="1" applyFill="1" applyBorder="1"/>
    <xf numFmtId="164" fontId="11" fillId="0" borderId="2" xfId="0" applyNumberFormat="1" applyFont="1" applyBorder="1"/>
    <xf numFmtId="164" fontId="12" fillId="0" borderId="2" xfId="0" applyNumberFormat="1" applyFont="1" applyBorder="1"/>
    <xf numFmtId="164" fontId="7" fillId="0" borderId="1" xfId="0" applyNumberFormat="1" applyFont="1" applyBorder="1"/>
    <xf numFmtId="164" fontId="2" fillId="2" borderId="1" xfId="0" applyNumberFormat="1" applyFont="1" applyFill="1" applyBorder="1"/>
    <xf numFmtId="164" fontId="5" fillId="2" borderId="1" xfId="0" applyNumberFormat="1" applyFont="1" applyFill="1" applyBorder="1"/>
    <xf numFmtId="164" fontId="3" fillId="0" borderId="1" xfId="0" applyNumberFormat="1" applyFont="1" applyFill="1" applyBorder="1"/>
    <xf numFmtId="0" fontId="4" fillId="0" borderId="0" xfId="0" applyFont="1"/>
    <xf numFmtId="164" fontId="12" fillId="4" borderId="1" xfId="0" applyNumberFormat="1" applyFont="1" applyFill="1" applyBorder="1"/>
    <xf numFmtId="164" fontId="4" fillId="4" borderId="1" xfId="0" applyNumberFormat="1" applyFont="1" applyFill="1" applyBorder="1"/>
    <xf numFmtId="164" fontId="11" fillId="4" borderId="1" xfId="0" applyNumberFormat="1" applyFont="1" applyFill="1" applyBorder="1"/>
    <xf numFmtId="164" fontId="9" fillId="0" borderId="1" xfId="0" applyNumberFormat="1" applyFont="1" applyFill="1" applyBorder="1"/>
    <xf numFmtId="164" fontId="11" fillId="0" borderId="1" xfId="0" applyNumberFormat="1" applyFont="1" applyFill="1" applyBorder="1"/>
    <xf numFmtId="49" fontId="15" fillId="0" borderId="1" xfId="0" applyNumberFormat="1" applyFont="1" applyBorder="1"/>
    <xf numFmtId="0" fontId="16" fillId="0" borderId="0" xfId="1" applyAlignment="1" applyProtection="1"/>
    <xf numFmtId="0" fontId="17" fillId="0" borderId="0" xfId="0" applyFont="1" applyAlignment="1">
      <alignment horizontal="justify"/>
    </xf>
    <xf numFmtId="0" fontId="18" fillId="0" borderId="0" xfId="0" applyFont="1" applyAlignment="1">
      <alignment horizontal="justify"/>
    </xf>
    <xf numFmtId="0" fontId="19" fillId="0" borderId="0" xfId="0" applyFont="1" applyAlignment="1">
      <alignment horizontal="justify"/>
    </xf>
    <xf numFmtId="0" fontId="21" fillId="0" borderId="0" xfId="0" applyFont="1" applyAlignment="1">
      <alignment horizontal="justify"/>
    </xf>
    <xf numFmtId="0" fontId="20" fillId="0" borderId="0" xfId="0" applyFont="1"/>
    <xf numFmtId="49" fontId="2" fillId="0" borderId="1" xfId="0" applyNumberFormat="1" applyFont="1" applyBorder="1" applyAlignment="1">
      <alignment horizontal="center" vertical="top"/>
    </xf>
    <xf numFmtId="0" fontId="22" fillId="0" borderId="1" xfId="0" applyFont="1" applyFill="1" applyBorder="1"/>
    <xf numFmtId="0" fontId="12" fillId="4" borderId="0" xfId="0" applyFont="1" applyFill="1"/>
    <xf numFmtId="49" fontId="12" fillId="4" borderId="1" xfId="0" applyNumberFormat="1" applyFont="1" applyFill="1" applyBorder="1"/>
    <xf numFmtId="0" fontId="12" fillId="4" borderId="1" xfId="0" applyFont="1" applyFill="1" applyBorder="1"/>
    <xf numFmtId="49" fontId="24" fillId="4" borderId="1" xfId="0" applyNumberFormat="1" applyFont="1" applyFill="1" applyBorder="1"/>
    <xf numFmtId="0" fontId="24" fillId="4" borderId="1" xfId="0" applyFont="1" applyFill="1" applyBorder="1"/>
    <xf numFmtId="164" fontId="24" fillId="4" borderId="1" xfId="0" applyNumberFormat="1" applyFont="1" applyFill="1" applyBorder="1"/>
    <xf numFmtId="164" fontId="25" fillId="4" borderId="1" xfId="0" applyNumberFormat="1" applyFont="1" applyFill="1" applyBorder="1"/>
    <xf numFmtId="0" fontId="24" fillId="4" borderId="0" xfId="0" applyFont="1" applyFill="1"/>
    <xf numFmtId="0" fontId="26" fillId="0" borderId="1" xfId="0" applyFont="1" applyFill="1" applyBorder="1"/>
    <xf numFmtId="49" fontId="2" fillId="0" borderId="2" xfId="0" applyNumberFormat="1" applyFont="1" applyBorder="1"/>
    <xf numFmtId="0" fontId="2" fillId="0" borderId="2" xfId="0" applyFont="1" applyBorder="1"/>
    <xf numFmtId="164" fontId="3" fillId="0" borderId="2" xfId="0" applyNumberFormat="1" applyFont="1" applyBorder="1"/>
    <xf numFmtId="164" fontId="7" fillId="0" borderId="2" xfId="0" applyNumberFormat="1" applyFont="1" applyBorder="1"/>
    <xf numFmtId="164" fontId="2" fillId="2" borderId="2" xfId="0" applyNumberFormat="1" applyFont="1" applyFill="1" applyBorder="1"/>
    <xf numFmtId="164" fontId="3" fillId="0" borderId="2" xfId="0" applyNumberFormat="1" applyFont="1" applyFill="1" applyBorder="1"/>
    <xf numFmtId="0" fontId="7" fillId="0" borderId="1" xfId="0" applyFont="1" applyBorder="1"/>
    <xf numFmtId="0" fontId="2" fillId="2" borderId="1" xfId="0" applyFont="1" applyFill="1" applyBorder="1"/>
    <xf numFmtId="49" fontId="15" fillId="0" borderId="1" xfId="0" applyNumberFormat="1" applyFont="1" applyFill="1" applyBorder="1"/>
    <xf numFmtId="49" fontId="14" fillId="0" borderId="2" xfId="0" applyNumberFormat="1" applyFont="1" applyFill="1" applyBorder="1"/>
    <xf numFmtId="0" fontId="9" fillId="0" borderId="2" xfId="0" applyFont="1" applyFill="1" applyBorder="1"/>
    <xf numFmtId="0" fontId="9" fillId="0" borderId="1" xfId="0" applyFont="1" applyBorder="1"/>
    <xf numFmtId="49" fontId="22" fillId="0" borderId="1" xfId="0" applyNumberFormat="1" applyFont="1" applyFill="1" applyBorder="1"/>
    <xf numFmtId="0" fontId="27" fillId="0" borderId="1" xfId="0" applyFont="1" applyFill="1" applyBorder="1" applyAlignment="1">
      <alignment horizontal="right"/>
    </xf>
    <xf numFmtId="164" fontId="3" fillId="2" borderId="1" xfId="0" applyNumberFormat="1" applyFont="1" applyFill="1" applyBorder="1"/>
    <xf numFmtId="49" fontId="14" fillId="0" borderId="0" xfId="0" applyNumberFormat="1" applyFont="1" applyFill="1" applyBorder="1"/>
    <xf numFmtId="49" fontId="12" fillId="0" borderId="0" xfId="0" applyNumberFormat="1" applyFont="1" applyFill="1" applyBorder="1"/>
    <xf numFmtId="0" fontId="12" fillId="0" borderId="0" xfId="0" applyFont="1" applyFill="1" applyBorder="1"/>
    <xf numFmtId="165" fontId="12" fillId="0" borderId="0" xfId="0" applyNumberFormat="1" applyFont="1" applyBorder="1"/>
    <xf numFmtId="164" fontId="12" fillId="2" borderId="2" xfId="0" applyNumberFormat="1" applyFont="1" applyFill="1" applyBorder="1"/>
    <xf numFmtId="49" fontId="24" fillId="0" borderId="1" xfId="0" applyNumberFormat="1" applyFont="1" applyFill="1" applyBorder="1"/>
    <xf numFmtId="164" fontId="27" fillId="0" borderId="1" xfId="0" applyNumberFormat="1" applyFont="1" applyBorder="1"/>
    <xf numFmtId="164" fontId="27" fillId="2" borderId="1" xfId="0" applyNumberFormat="1" applyFont="1" applyFill="1" applyBorder="1"/>
    <xf numFmtId="164" fontId="27" fillId="0" borderId="1" xfId="0" applyNumberFormat="1" applyFont="1" applyFill="1" applyBorder="1"/>
    <xf numFmtId="0" fontId="27" fillId="0" borderId="0" xfId="0" applyFont="1"/>
    <xf numFmtId="0" fontId="29" fillId="0" borderId="0" xfId="0" applyFont="1"/>
    <xf numFmtId="0" fontId="26" fillId="0" borderId="0" xfId="0" applyFont="1" applyAlignment="1">
      <alignment horizontal="justify"/>
    </xf>
    <xf numFmtId="0" fontId="26" fillId="0" borderId="1" xfId="0" applyFont="1" applyBorder="1" applyAlignment="1">
      <alignment horizontal="justify" vertical="top" wrapText="1"/>
    </xf>
    <xf numFmtId="0" fontId="27" fillId="0" borderId="1" xfId="0" applyFont="1" applyBorder="1" applyAlignment="1">
      <alignment horizontal="justify" vertical="top" wrapText="1"/>
    </xf>
    <xf numFmtId="0" fontId="27" fillId="0" borderId="1" xfId="0" applyFont="1" applyBorder="1" applyAlignment="1">
      <alignment horizontal="center" vertical="top" wrapText="1"/>
    </xf>
    <xf numFmtId="0" fontId="27" fillId="0" borderId="1" xfId="0" applyFont="1" applyBorder="1" applyAlignment="1">
      <alignment vertical="top" wrapText="1"/>
    </xf>
    <xf numFmtId="0" fontId="26" fillId="0" borderId="1" xfId="0" applyFont="1" applyBorder="1" applyAlignment="1">
      <alignment horizontal="left" vertical="top" wrapText="1"/>
    </xf>
    <xf numFmtId="0" fontId="27" fillId="0" borderId="1" xfId="0" applyFont="1" applyBorder="1" applyAlignment="1">
      <alignment horizontal="left" vertical="top" wrapText="1"/>
    </xf>
    <xf numFmtId="0" fontId="1" fillId="0" borderId="0" xfId="0" applyFont="1"/>
    <xf numFmtId="0" fontId="31" fillId="0" borderId="1" xfId="0" applyFont="1" applyBorder="1" applyAlignment="1">
      <alignment horizontal="justify" vertical="top" wrapText="1"/>
    </xf>
    <xf numFmtId="0" fontId="23" fillId="0" borderId="0" xfId="0" applyFont="1"/>
    <xf numFmtId="0" fontId="6" fillId="0" borderId="0" xfId="0" applyFont="1" applyAlignment="1">
      <alignment horizontal="center"/>
    </xf>
    <xf numFmtId="0" fontId="26" fillId="0" borderId="2" xfId="0" applyFont="1" applyBorder="1" applyAlignment="1">
      <alignment horizontal="justify" vertical="top" wrapText="1"/>
    </xf>
    <xf numFmtId="0" fontId="26" fillId="0" borderId="1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left"/>
    </xf>
    <xf numFmtId="0" fontId="26" fillId="0" borderId="0" xfId="0" applyFont="1" applyBorder="1"/>
    <xf numFmtId="0" fontId="28" fillId="0" borderId="1" xfId="0" applyFont="1" applyFill="1" applyBorder="1" applyAlignment="1">
      <alignment horizontal="left" vertical="center" wrapText="1"/>
    </xf>
    <xf numFmtId="0" fontId="0" fillId="0" borderId="0" xfId="0" applyBorder="1"/>
    <xf numFmtId="0" fontId="28" fillId="0" borderId="1" xfId="0" applyFont="1" applyBorder="1" applyAlignment="1">
      <alignment horizontal="justify" vertical="top" wrapText="1"/>
    </xf>
    <xf numFmtId="166" fontId="32" fillId="0" borderId="1" xfId="0" applyNumberFormat="1" applyFont="1" applyBorder="1" applyAlignment="1">
      <alignment horizontal="center" vertical="top" wrapText="1"/>
    </xf>
    <xf numFmtId="166" fontId="33" fillId="0" borderId="1" xfId="0" applyNumberFormat="1" applyFont="1" applyBorder="1" applyAlignment="1">
      <alignment horizontal="center" vertical="top" wrapText="1"/>
    </xf>
    <xf numFmtId="166" fontId="33" fillId="0" borderId="1" xfId="0" applyNumberFormat="1" applyFont="1" applyBorder="1" applyAlignment="1">
      <alignment horizontal="center" vertical="center" wrapText="1"/>
    </xf>
    <xf numFmtId="0" fontId="26" fillId="0" borderId="1" xfId="0" applyNumberFormat="1" applyFont="1" applyBorder="1" applyAlignment="1">
      <alignment horizontal="justify" vertical="top" wrapText="1"/>
    </xf>
    <xf numFmtId="0" fontId="26" fillId="0" borderId="1" xfId="0" applyFont="1" applyBorder="1" applyAlignment="1">
      <alignment horizontal="center" vertical="top" wrapText="1"/>
    </xf>
    <xf numFmtId="166" fontId="31" fillId="0" borderId="1" xfId="0" applyNumberFormat="1" applyFont="1" applyBorder="1" applyAlignment="1">
      <alignment horizontal="center" vertical="top" wrapText="1"/>
    </xf>
    <xf numFmtId="166" fontId="34" fillId="0" borderId="1" xfId="0" applyNumberFormat="1" applyFont="1" applyBorder="1" applyAlignment="1">
      <alignment horizontal="center" vertical="top" wrapText="1"/>
    </xf>
    <xf numFmtId="166" fontId="35" fillId="0" borderId="1" xfId="0" applyNumberFormat="1" applyFont="1" applyBorder="1" applyAlignment="1">
      <alignment horizontal="center" vertical="top" wrapText="1"/>
    </xf>
    <xf numFmtId="0" fontId="28" fillId="0" borderId="1" xfId="0" applyFont="1" applyFill="1" applyBorder="1" applyAlignment="1">
      <alignment wrapText="1"/>
    </xf>
    <xf numFmtId="0" fontId="28" fillId="0" borderId="1" xfId="0" applyFont="1" applyFill="1" applyBorder="1" applyAlignment="1">
      <alignment horizontal="left" wrapText="1"/>
    </xf>
    <xf numFmtId="0" fontId="28" fillId="0" borderId="1" xfId="0" applyFont="1" applyFill="1" applyBorder="1" applyAlignment="1">
      <alignment horizontal="left" vertical="top" wrapText="1"/>
    </xf>
    <xf numFmtId="0" fontId="31" fillId="0" borderId="2" xfId="0" applyFont="1" applyBorder="1" applyAlignment="1">
      <alignment horizontal="justify" vertical="top" wrapText="1"/>
    </xf>
    <xf numFmtId="0" fontId="26" fillId="0" borderId="0" xfId="0" applyFont="1" applyBorder="1" applyAlignment="1">
      <alignment horizontal="justify" vertical="top" wrapText="1"/>
    </xf>
    <xf numFmtId="0" fontId="31" fillId="0" borderId="0" xfId="0" applyFont="1" applyBorder="1" applyAlignment="1">
      <alignment horizontal="justify" vertical="top" wrapText="1"/>
    </xf>
    <xf numFmtId="166" fontId="31" fillId="0" borderId="0" xfId="0" applyNumberFormat="1" applyFont="1" applyBorder="1" applyAlignment="1">
      <alignment horizontal="center" vertical="top" wrapText="1"/>
    </xf>
    <xf numFmtId="166" fontId="26" fillId="0" borderId="0" xfId="0" applyNumberFormat="1" applyFont="1" applyBorder="1" applyAlignment="1">
      <alignment horizontal="center" vertical="top" wrapText="1"/>
    </xf>
    <xf numFmtId="167" fontId="31" fillId="0" borderId="1" xfId="0" applyNumberFormat="1" applyFont="1" applyBorder="1" applyAlignment="1">
      <alignment horizontal="center" vertical="top" wrapText="1"/>
    </xf>
    <xf numFmtId="167" fontId="28" fillId="0" borderId="1" xfId="0" applyNumberFormat="1" applyFont="1" applyBorder="1" applyAlignment="1">
      <alignment horizontal="center" vertical="top" wrapText="1"/>
    </xf>
    <xf numFmtId="0" fontId="32" fillId="0" borderId="1" xfId="0" applyFont="1" applyBorder="1" applyAlignment="1">
      <alignment horizontal="justify" vertical="top" wrapText="1"/>
    </xf>
    <xf numFmtId="0" fontId="0" fillId="0" borderId="0" xfId="0" applyFont="1"/>
    <xf numFmtId="0" fontId="31" fillId="0" borderId="1" xfId="0" applyFont="1" applyFill="1" applyBorder="1" applyAlignment="1">
      <alignment horizontal="left" vertical="top" wrapText="1"/>
    </xf>
    <xf numFmtId="0" fontId="32" fillId="0" borderId="1" xfId="0" applyFont="1" applyBorder="1" applyAlignment="1">
      <alignment horizontal="center" vertical="top" wrapText="1"/>
    </xf>
    <xf numFmtId="0" fontId="33" fillId="0" borderId="1" xfId="0" applyFont="1" applyBorder="1" applyAlignment="1">
      <alignment horizontal="justify" vertical="top" wrapText="1"/>
    </xf>
    <xf numFmtId="0" fontId="35" fillId="0" borderId="1" xfId="0" applyFont="1" applyBorder="1" applyAlignment="1">
      <alignment horizontal="justify" vertical="top" wrapText="1"/>
    </xf>
    <xf numFmtId="167" fontId="35" fillId="0" borderId="1" xfId="0" applyNumberFormat="1" applyFont="1" applyBorder="1" applyAlignment="1">
      <alignment horizontal="center" vertical="top" wrapText="1"/>
    </xf>
    <xf numFmtId="0" fontId="36" fillId="0" borderId="0" xfId="0" applyFont="1"/>
    <xf numFmtId="4" fontId="26" fillId="0" borderId="0" xfId="0" applyNumberFormat="1" applyFont="1" applyBorder="1" applyAlignment="1">
      <alignment horizontal="center" vertical="top" wrapText="1"/>
    </xf>
    <xf numFmtId="0" fontId="27" fillId="0" borderId="2" xfId="0" applyFont="1" applyBorder="1" applyAlignment="1">
      <alignment horizontal="justify" vertical="top" wrapText="1"/>
    </xf>
    <xf numFmtId="0" fontId="28" fillId="0" borderId="2" xfId="0" applyFont="1" applyBorder="1" applyAlignment="1">
      <alignment horizontal="justify" vertical="top" wrapText="1"/>
    </xf>
    <xf numFmtId="167" fontId="32" fillId="0" borderId="1" xfId="0" applyNumberFormat="1" applyFont="1" applyBorder="1" applyAlignment="1">
      <alignment horizontal="center" vertical="top" wrapText="1"/>
    </xf>
    <xf numFmtId="0" fontId="26" fillId="0" borderId="3" xfId="0" applyFont="1" applyBorder="1" applyAlignment="1">
      <alignment horizontal="justify" vertical="top" wrapText="1"/>
    </xf>
    <xf numFmtId="0" fontId="31" fillId="0" borderId="1" xfId="0" applyFont="1" applyBorder="1" applyAlignment="1">
      <alignment vertical="top" wrapText="1"/>
    </xf>
    <xf numFmtId="0" fontId="31" fillId="0" borderId="1" xfId="0" applyFont="1" applyBorder="1" applyAlignment="1">
      <alignment horizontal="left" vertical="top" wrapText="1"/>
    </xf>
    <xf numFmtId="4" fontId="31" fillId="0" borderId="0" xfId="0" applyNumberFormat="1" applyFont="1" applyBorder="1" applyAlignment="1">
      <alignment horizontal="center" vertical="top" wrapText="1"/>
    </xf>
    <xf numFmtId="0" fontId="28" fillId="0" borderId="0" xfId="0" applyFont="1" applyAlignment="1">
      <alignment vertical="top" wrapText="1"/>
    </xf>
    <xf numFmtId="166" fontId="32" fillId="5" borderId="1" xfId="0" applyNumberFormat="1" applyFont="1" applyFill="1" applyBorder="1" applyAlignment="1">
      <alignment horizontal="center" vertical="top" wrapText="1"/>
    </xf>
    <xf numFmtId="166" fontId="34" fillId="5" borderId="1" xfId="0" applyNumberFormat="1" applyFont="1" applyFill="1" applyBorder="1" applyAlignment="1">
      <alignment horizontal="center" vertical="top" wrapText="1"/>
    </xf>
    <xf numFmtId="166" fontId="33" fillId="5" borderId="1" xfId="0" applyNumberFormat="1" applyFont="1" applyFill="1" applyBorder="1" applyAlignment="1">
      <alignment horizontal="center" vertical="top" wrapText="1"/>
    </xf>
    <xf numFmtId="166" fontId="35" fillId="5" borderId="1" xfId="0" applyNumberFormat="1" applyFont="1" applyFill="1" applyBorder="1" applyAlignment="1">
      <alignment horizontal="center" vertical="top" wrapText="1"/>
    </xf>
    <xf numFmtId="166" fontId="35" fillId="5" borderId="6" xfId="0" applyNumberFormat="1" applyFont="1" applyFill="1" applyBorder="1" applyAlignment="1">
      <alignment horizontal="center" vertical="top" wrapText="1"/>
    </xf>
    <xf numFmtId="166" fontId="34" fillId="5" borderId="3" xfId="0" applyNumberFormat="1" applyFont="1" applyFill="1" applyBorder="1" applyAlignment="1">
      <alignment horizontal="center" vertical="justify" wrapText="1"/>
    </xf>
    <xf numFmtId="166" fontId="34" fillId="5" borderId="1" xfId="0" applyNumberFormat="1" applyFont="1" applyFill="1" applyBorder="1" applyAlignment="1">
      <alignment horizontal="center" vertical="justify" wrapText="1"/>
    </xf>
    <xf numFmtId="166" fontId="34" fillId="5" borderId="3" xfId="0" applyNumberFormat="1" applyFont="1" applyFill="1" applyBorder="1" applyAlignment="1">
      <alignment horizontal="center" vertical="top" wrapText="1"/>
    </xf>
    <xf numFmtId="167" fontId="32" fillId="5" borderId="1" xfId="0" applyNumberFormat="1" applyFont="1" applyFill="1" applyBorder="1" applyAlignment="1">
      <alignment horizontal="center" vertical="top" wrapText="1"/>
    </xf>
    <xf numFmtId="166" fontId="33" fillId="5" borderId="1" xfId="0" applyNumberFormat="1" applyFont="1" applyFill="1" applyBorder="1" applyAlignment="1">
      <alignment horizontal="center" wrapText="1"/>
    </xf>
    <xf numFmtId="166" fontId="33" fillId="5" borderId="1" xfId="0" applyNumberFormat="1" applyFont="1" applyFill="1" applyBorder="1" applyAlignment="1">
      <alignment horizontal="center" vertical="center" wrapText="1"/>
    </xf>
    <xf numFmtId="167" fontId="31" fillId="5" borderId="1" xfId="0" applyNumberFormat="1" applyFont="1" applyFill="1" applyBorder="1" applyAlignment="1">
      <alignment horizontal="center" vertical="top" wrapText="1"/>
    </xf>
    <xf numFmtId="167" fontId="31" fillId="5" borderId="2" xfId="0" applyNumberFormat="1" applyFont="1" applyFill="1" applyBorder="1" applyAlignment="1">
      <alignment horizontal="center" vertical="top" wrapText="1"/>
    </xf>
    <xf numFmtId="167" fontId="28" fillId="5" borderId="2" xfId="0" applyNumberFormat="1" applyFont="1" applyFill="1" applyBorder="1" applyAlignment="1">
      <alignment horizontal="center" vertical="top" wrapText="1"/>
    </xf>
    <xf numFmtId="167" fontId="26" fillId="5" borderId="2" xfId="0" applyNumberFormat="1" applyFont="1" applyFill="1" applyBorder="1" applyAlignment="1">
      <alignment horizontal="center" vertical="top" wrapText="1"/>
    </xf>
    <xf numFmtId="167" fontId="27" fillId="5" borderId="2" xfId="0" applyNumberFormat="1" applyFont="1" applyFill="1" applyBorder="1" applyAlignment="1">
      <alignment horizontal="center" vertical="top" wrapText="1"/>
    </xf>
    <xf numFmtId="166" fontId="27" fillId="5" borderId="2" xfId="0" applyNumberFormat="1" applyFont="1" applyFill="1" applyBorder="1" applyAlignment="1">
      <alignment horizontal="center" vertical="top" wrapText="1"/>
    </xf>
    <xf numFmtId="166" fontId="34" fillId="5" borderId="2" xfId="0" applyNumberFormat="1" applyFont="1" applyFill="1" applyBorder="1" applyAlignment="1">
      <alignment horizontal="center" vertical="justify" wrapText="1"/>
    </xf>
    <xf numFmtId="166" fontId="34" fillId="5" borderId="2" xfId="0" applyNumberFormat="1" applyFont="1" applyFill="1" applyBorder="1" applyAlignment="1">
      <alignment horizontal="center" vertical="top" wrapText="1"/>
    </xf>
    <xf numFmtId="167" fontId="35" fillId="5" borderId="1" xfId="0" applyNumberFormat="1" applyFont="1" applyFill="1" applyBorder="1" applyAlignment="1">
      <alignment horizontal="center" vertical="top" wrapText="1"/>
    </xf>
    <xf numFmtId="166" fontId="31" fillId="5" borderId="0" xfId="0" applyNumberFormat="1" applyFont="1" applyFill="1" applyBorder="1" applyAlignment="1">
      <alignment horizontal="center" vertical="top" wrapText="1"/>
    </xf>
    <xf numFmtId="166" fontId="26" fillId="5" borderId="0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left"/>
    </xf>
    <xf numFmtId="49" fontId="9" fillId="0" borderId="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49" fontId="4" fillId="4" borderId="5" xfId="0" applyNumberFormat="1" applyFont="1" applyFill="1" applyBorder="1" applyAlignment="1">
      <alignment horizontal="center"/>
    </xf>
    <xf numFmtId="49" fontId="4" fillId="4" borderId="6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49" fontId="15" fillId="0" borderId="2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49" fontId="15" fillId="0" borderId="3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top"/>
    </xf>
    <xf numFmtId="0" fontId="37" fillId="0" borderId="0" xfId="0" applyFont="1" applyAlignment="1">
      <alignment horizontal="center"/>
    </xf>
    <xf numFmtId="0" fontId="26" fillId="0" borderId="1" xfId="0" applyFont="1" applyBorder="1" applyAlignment="1">
      <alignment horizontal="center" vertical="center" wrapText="1"/>
    </xf>
    <xf numFmtId="166" fontId="32" fillId="5" borderId="1" xfId="0" applyNumberFormat="1" applyFont="1" applyFill="1" applyBorder="1" applyAlignment="1">
      <alignment horizontal="center" vertical="center" wrapText="1"/>
    </xf>
    <xf numFmtId="166" fontId="32" fillId="0" borderId="2" xfId="0" applyNumberFormat="1" applyFont="1" applyBorder="1" applyAlignment="1">
      <alignment horizontal="center" vertical="center" wrapText="1"/>
    </xf>
    <xf numFmtId="166" fontId="32" fillId="0" borderId="3" xfId="0" applyNumberFormat="1" applyFont="1" applyBorder="1" applyAlignment="1">
      <alignment horizontal="center" vertical="center" wrapText="1"/>
    </xf>
    <xf numFmtId="0" fontId="32" fillId="0" borderId="0" xfId="1" applyFont="1" applyAlignment="1" applyProtection="1">
      <alignment horizontal="center"/>
    </xf>
    <xf numFmtId="0" fontId="27" fillId="0" borderId="1" xfId="0" applyFont="1" applyBorder="1" applyAlignment="1">
      <alignment horizontal="justify" vertical="center" wrapText="1"/>
    </xf>
    <xf numFmtId="0" fontId="30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.bin"/><Relationship Id="rId3" Type="http://schemas.openxmlformats.org/officeDocument/2006/relationships/printerSettings" Target="../printerSettings/printerSettings11.bin"/><Relationship Id="rId7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6" Type="http://schemas.openxmlformats.org/officeDocument/2006/relationships/printerSettings" Target="../printerSettings/printerSettings14.bin"/><Relationship Id="rId5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4.bin"/><Relationship Id="rId3" Type="http://schemas.openxmlformats.org/officeDocument/2006/relationships/printerSettings" Target="../printerSettings/printerSettings19.bin"/><Relationship Id="rId7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6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20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76"/>
  <sheetViews>
    <sheetView view="pageBreakPreview" zoomScale="50" zoomScaleNormal="75" zoomScaleSheetLayoutView="50" workbookViewId="0">
      <pane xSplit="2" ySplit="4" topLeftCell="AA44" activePane="bottomRight" state="frozen"/>
      <selection pane="topRight" activeCell="C1" sqref="C1"/>
      <selection pane="bottomLeft" activeCell="A5" sqref="A5"/>
      <selection pane="bottomRight" activeCell="Z31" sqref="Z31"/>
    </sheetView>
  </sheetViews>
  <sheetFormatPr defaultRowHeight="17.25"/>
  <cols>
    <col min="1" max="1" width="10.85546875" style="35" customWidth="1"/>
    <col min="2" max="2" width="37.140625" style="35" customWidth="1"/>
    <col min="3" max="3" width="16.7109375" style="24" customWidth="1"/>
    <col min="4" max="5" width="16.7109375" style="20" customWidth="1"/>
    <col min="6" max="6" width="16.7109375" style="22" customWidth="1"/>
    <col min="7" max="16" width="16.7109375" style="20" customWidth="1"/>
    <col min="17" max="17" width="16.7109375" style="22" customWidth="1"/>
    <col min="18" max="28" width="16.7109375" style="20" customWidth="1"/>
    <col min="29" max="29" width="16.7109375" style="23" customWidth="1"/>
    <col min="30" max="30" width="16.7109375" style="24" customWidth="1"/>
    <col min="31" max="34" width="16.7109375" style="20" customWidth="1"/>
    <col min="35" max="35" width="16.7109375" style="24" customWidth="1"/>
    <col min="36" max="37" width="9.140625" style="20"/>
    <col min="38" max="38" width="11" style="20" bestFit="1" customWidth="1"/>
    <col min="39" max="16384" width="9.140625" style="20"/>
  </cols>
  <sheetData>
    <row r="1" spans="1:36">
      <c r="C1" s="21" t="s">
        <v>50</v>
      </c>
    </row>
    <row r="3" spans="1:36" s="26" customFormat="1" ht="16.5">
      <c r="A3" s="193"/>
      <c r="B3" s="193" t="s">
        <v>28</v>
      </c>
      <c r="C3" s="190" t="s">
        <v>40</v>
      </c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  <c r="S3" s="190"/>
      <c r="T3" s="190"/>
      <c r="U3" s="190"/>
      <c r="V3" s="190"/>
      <c r="W3" s="190"/>
      <c r="X3" s="190"/>
      <c r="Y3" s="190"/>
      <c r="Z3" s="190"/>
      <c r="AA3" s="190"/>
      <c r="AB3" s="190"/>
      <c r="AC3" s="190"/>
      <c r="AD3" s="190"/>
      <c r="AE3" s="190"/>
      <c r="AF3" s="190"/>
      <c r="AG3" s="190"/>
      <c r="AH3" s="25"/>
      <c r="AI3" s="189" t="s">
        <v>34</v>
      </c>
    </row>
    <row r="4" spans="1:36" s="26" customFormat="1">
      <c r="A4" s="193"/>
      <c r="B4" s="193"/>
      <c r="C4" s="25">
        <v>1000</v>
      </c>
      <c r="D4" s="25">
        <v>1111</v>
      </c>
      <c r="E4" s="25">
        <v>1120</v>
      </c>
      <c r="F4" s="27">
        <v>1130</v>
      </c>
      <c r="G4" s="25">
        <v>1131</v>
      </c>
      <c r="H4" s="25">
        <v>1132</v>
      </c>
      <c r="I4" s="25">
        <v>1133</v>
      </c>
      <c r="J4" s="25">
        <v>1134</v>
      </c>
      <c r="K4" s="25">
        <v>1135</v>
      </c>
      <c r="L4" s="25">
        <v>1136</v>
      </c>
      <c r="M4" s="25">
        <v>1137</v>
      </c>
      <c r="N4" s="25">
        <v>1138</v>
      </c>
      <c r="O4" s="25">
        <v>1139</v>
      </c>
      <c r="P4" s="25">
        <v>1140</v>
      </c>
      <c r="Q4" s="27">
        <v>1160</v>
      </c>
      <c r="R4" s="25">
        <v>1161</v>
      </c>
      <c r="S4" s="25">
        <v>1162</v>
      </c>
      <c r="T4" s="25">
        <v>1163</v>
      </c>
      <c r="U4" s="25">
        <v>1164</v>
      </c>
      <c r="V4" s="25">
        <v>1165</v>
      </c>
      <c r="W4" s="25">
        <v>1166</v>
      </c>
      <c r="X4" s="25">
        <v>1170</v>
      </c>
      <c r="Y4" s="25">
        <v>1300</v>
      </c>
      <c r="Z4" s="25">
        <v>1310</v>
      </c>
      <c r="AA4" s="25">
        <v>1341</v>
      </c>
      <c r="AB4" s="25">
        <v>1343</v>
      </c>
      <c r="AC4" s="28">
        <v>3000</v>
      </c>
      <c r="AD4" s="25">
        <v>2000</v>
      </c>
      <c r="AE4" s="25">
        <v>2110</v>
      </c>
      <c r="AF4" s="25">
        <v>2132</v>
      </c>
      <c r="AG4" s="25">
        <v>2133</v>
      </c>
      <c r="AH4" s="25">
        <v>2410</v>
      </c>
      <c r="AI4" s="189"/>
    </row>
    <row r="5" spans="1:36" ht="30" customHeight="1">
      <c r="A5" s="194" t="s">
        <v>6</v>
      </c>
      <c r="B5" s="42" t="s">
        <v>0</v>
      </c>
      <c r="C5" s="48">
        <f>D5+E5+F5+P5+Q5+X5+Y5</f>
        <v>1956239</v>
      </c>
      <c r="D5" s="47">
        <v>826963</v>
      </c>
      <c r="E5" s="47">
        <v>305976</v>
      </c>
      <c r="F5" s="46">
        <f>SUM(G5:O5)</f>
        <v>520600</v>
      </c>
      <c r="G5" s="47">
        <v>109800</v>
      </c>
      <c r="H5" s="47"/>
      <c r="I5" s="47"/>
      <c r="J5" s="47"/>
      <c r="K5" s="47">
        <v>63700</v>
      </c>
      <c r="L5" s="47"/>
      <c r="M5" s="47">
        <v>195000</v>
      </c>
      <c r="N5" s="47">
        <v>53500</v>
      </c>
      <c r="O5" s="47">
        <v>98600</v>
      </c>
      <c r="P5" s="47">
        <v>11000</v>
      </c>
      <c r="Q5" s="46">
        <f>SUM(R5:W5)</f>
        <v>92500</v>
      </c>
      <c r="R5" s="47">
        <v>25000</v>
      </c>
      <c r="S5" s="47">
        <v>24000</v>
      </c>
      <c r="T5" s="47">
        <v>38000</v>
      </c>
      <c r="U5" s="47"/>
      <c r="V5" s="47">
        <v>5500</v>
      </c>
      <c r="W5" s="47"/>
      <c r="X5" s="47">
        <v>199200</v>
      </c>
      <c r="Y5" s="47">
        <f>SUM(Z5:AB5)</f>
        <v>0</v>
      </c>
      <c r="Z5" s="47"/>
      <c r="AA5" s="47"/>
      <c r="AB5" s="47"/>
      <c r="AC5" s="49"/>
      <c r="AD5" s="48">
        <f>SUM(AE5:AG5)</f>
        <v>68000</v>
      </c>
      <c r="AE5" s="47">
        <v>68000</v>
      </c>
      <c r="AF5" s="47"/>
      <c r="AG5" s="47"/>
      <c r="AH5" s="47"/>
      <c r="AI5" s="50">
        <f t="shared" ref="AI5:AI70" si="0">C5+AD5+AC5</f>
        <v>2024239</v>
      </c>
    </row>
    <row r="6" spans="1:36" ht="30" customHeight="1">
      <c r="A6" s="194"/>
      <c r="B6" s="42" t="s">
        <v>1</v>
      </c>
      <c r="C6" s="48">
        <f t="shared" ref="C6:C70" si="1">D6+E6+F6+P6+Q6+X6+Y6</f>
        <v>230358</v>
      </c>
      <c r="D6" s="47">
        <v>132530</v>
      </c>
      <c r="E6" s="47">
        <v>49036</v>
      </c>
      <c r="F6" s="46">
        <f t="shared" ref="F6:F70" si="2">SUM(G6:O6)</f>
        <v>45772</v>
      </c>
      <c r="G6" s="47">
        <v>15300</v>
      </c>
      <c r="H6" s="47"/>
      <c r="I6" s="47"/>
      <c r="J6" s="47"/>
      <c r="K6" s="47">
        <v>14800</v>
      </c>
      <c r="L6" s="47"/>
      <c r="M6" s="47">
        <v>3000</v>
      </c>
      <c r="N6" s="47">
        <v>10472</v>
      </c>
      <c r="O6" s="47">
        <v>2200</v>
      </c>
      <c r="P6" s="47">
        <v>3000</v>
      </c>
      <c r="Q6" s="46">
        <f t="shared" ref="Q6:Q70" si="3">SUM(R6:W6)</f>
        <v>20</v>
      </c>
      <c r="R6" s="47"/>
      <c r="S6" s="47"/>
      <c r="T6" s="47"/>
      <c r="U6" s="47"/>
      <c r="V6" s="47">
        <v>20</v>
      </c>
      <c r="W6" s="47"/>
      <c r="X6" s="47"/>
      <c r="Y6" s="47">
        <f t="shared" ref="Y6:Y72" si="4">SUM(Z6:AB6)</f>
        <v>0</v>
      </c>
      <c r="Z6" s="47"/>
      <c r="AA6" s="47"/>
      <c r="AB6" s="47"/>
      <c r="AC6" s="49"/>
      <c r="AD6" s="48">
        <f t="shared" ref="AD6:AD17" si="5">SUM(AE6:AG6)</f>
        <v>26000</v>
      </c>
      <c r="AE6" s="47">
        <v>14000</v>
      </c>
      <c r="AF6" s="47">
        <v>12000</v>
      </c>
      <c r="AG6" s="47"/>
      <c r="AH6" s="47"/>
      <c r="AI6" s="50">
        <f t="shared" si="0"/>
        <v>256358</v>
      </c>
    </row>
    <row r="7" spans="1:36" ht="30" customHeight="1">
      <c r="A7" s="194"/>
      <c r="B7" s="42" t="s">
        <v>2</v>
      </c>
      <c r="C7" s="48">
        <f t="shared" si="1"/>
        <v>95531</v>
      </c>
      <c r="D7" s="47">
        <v>64756</v>
      </c>
      <c r="E7" s="47">
        <v>23960</v>
      </c>
      <c r="F7" s="46">
        <f t="shared" si="2"/>
        <v>5615</v>
      </c>
      <c r="G7" s="47">
        <v>2100</v>
      </c>
      <c r="H7" s="47"/>
      <c r="I7" s="47"/>
      <c r="J7" s="47"/>
      <c r="K7" s="47"/>
      <c r="L7" s="47"/>
      <c r="M7" s="47"/>
      <c r="N7" s="47">
        <v>3075</v>
      </c>
      <c r="O7" s="47">
        <v>440</v>
      </c>
      <c r="P7" s="47">
        <v>1200</v>
      </c>
      <c r="Q7" s="46">
        <f t="shared" si="3"/>
        <v>0</v>
      </c>
      <c r="R7" s="47"/>
      <c r="S7" s="47"/>
      <c r="T7" s="47"/>
      <c r="U7" s="47"/>
      <c r="V7" s="47"/>
      <c r="W7" s="47"/>
      <c r="X7" s="47"/>
      <c r="Y7" s="47">
        <f t="shared" si="4"/>
        <v>0</v>
      </c>
      <c r="Z7" s="47"/>
      <c r="AA7" s="47"/>
      <c r="AB7" s="47"/>
      <c r="AC7" s="49"/>
      <c r="AD7" s="48">
        <f t="shared" si="5"/>
        <v>0</v>
      </c>
      <c r="AE7" s="47"/>
      <c r="AF7" s="47"/>
      <c r="AG7" s="47"/>
      <c r="AH7" s="47"/>
      <c r="AI7" s="50">
        <f t="shared" si="0"/>
        <v>95531</v>
      </c>
    </row>
    <row r="8" spans="1:36" ht="30" customHeight="1">
      <c r="A8" s="194"/>
      <c r="B8" s="42" t="s">
        <v>3</v>
      </c>
      <c r="C8" s="48">
        <f t="shared" si="1"/>
        <v>42589</v>
      </c>
      <c r="D8" s="47">
        <v>29481</v>
      </c>
      <c r="E8" s="47">
        <v>10908</v>
      </c>
      <c r="F8" s="46">
        <f t="shared" si="2"/>
        <v>2100</v>
      </c>
      <c r="G8" s="47">
        <v>600</v>
      </c>
      <c r="H8" s="47"/>
      <c r="I8" s="47"/>
      <c r="J8" s="47"/>
      <c r="K8" s="47"/>
      <c r="L8" s="47"/>
      <c r="M8" s="47">
        <v>300</v>
      </c>
      <c r="N8" s="47">
        <v>1000</v>
      </c>
      <c r="O8" s="47">
        <v>200</v>
      </c>
      <c r="P8" s="47">
        <v>100</v>
      </c>
      <c r="Q8" s="46">
        <f t="shared" si="3"/>
        <v>0</v>
      </c>
      <c r="R8" s="47"/>
      <c r="S8" s="47"/>
      <c r="T8" s="47"/>
      <c r="U8" s="47"/>
      <c r="V8" s="47"/>
      <c r="W8" s="47"/>
      <c r="X8" s="47"/>
      <c r="Y8" s="47">
        <f t="shared" si="4"/>
        <v>0</v>
      </c>
      <c r="Z8" s="47"/>
      <c r="AA8" s="47"/>
      <c r="AB8" s="47"/>
      <c r="AC8" s="49"/>
      <c r="AD8" s="48">
        <f t="shared" si="5"/>
        <v>0</v>
      </c>
      <c r="AE8" s="47"/>
      <c r="AF8" s="47"/>
      <c r="AG8" s="47"/>
      <c r="AH8" s="47"/>
      <c r="AI8" s="50">
        <f t="shared" si="0"/>
        <v>42589</v>
      </c>
    </row>
    <row r="9" spans="1:36" ht="30" customHeight="1">
      <c r="A9" s="194"/>
      <c r="B9" s="42" t="s">
        <v>29</v>
      </c>
      <c r="C9" s="48">
        <f>D9+E9+F9+P9+Q9+X9+Y9</f>
        <v>84502</v>
      </c>
      <c r="D9" s="47">
        <v>34629</v>
      </c>
      <c r="E9" s="47">
        <v>12813</v>
      </c>
      <c r="F9" s="46">
        <f t="shared" si="2"/>
        <v>36460</v>
      </c>
      <c r="G9" s="47">
        <v>5020</v>
      </c>
      <c r="H9" s="47"/>
      <c r="I9" s="47"/>
      <c r="J9" s="47"/>
      <c r="K9" s="47"/>
      <c r="L9" s="47"/>
      <c r="M9" s="47">
        <v>1500</v>
      </c>
      <c r="N9" s="47">
        <v>1740</v>
      </c>
      <c r="O9" s="47">
        <v>28200</v>
      </c>
      <c r="P9" s="47">
        <v>600</v>
      </c>
      <c r="Q9" s="46">
        <f t="shared" si="3"/>
        <v>0</v>
      </c>
      <c r="R9" s="47"/>
      <c r="S9" s="47"/>
      <c r="T9" s="47"/>
      <c r="U9" s="47"/>
      <c r="V9" s="47"/>
      <c r="W9" s="47"/>
      <c r="X9" s="47"/>
      <c r="Y9" s="47">
        <f t="shared" si="4"/>
        <v>0</v>
      </c>
      <c r="Z9" s="47"/>
      <c r="AA9" s="47"/>
      <c r="AB9" s="47"/>
      <c r="AC9" s="49"/>
      <c r="AD9" s="48">
        <f t="shared" si="5"/>
        <v>1000</v>
      </c>
      <c r="AE9" s="47">
        <v>1000</v>
      </c>
      <c r="AF9" s="47"/>
      <c r="AG9" s="47"/>
      <c r="AH9" s="47"/>
      <c r="AI9" s="50">
        <f t="shared" si="0"/>
        <v>85502</v>
      </c>
    </row>
    <row r="10" spans="1:36" s="43" customFormat="1" ht="30" customHeight="1">
      <c r="A10" s="194"/>
      <c r="B10" s="42" t="s">
        <v>5</v>
      </c>
      <c r="C10" s="50">
        <f t="shared" si="1"/>
        <v>190461</v>
      </c>
      <c r="D10" s="64">
        <v>105280</v>
      </c>
      <c r="E10" s="64">
        <v>38954</v>
      </c>
      <c r="F10" s="65">
        <f t="shared" si="2"/>
        <v>44027</v>
      </c>
      <c r="G10" s="64">
        <v>10745</v>
      </c>
      <c r="H10" s="64"/>
      <c r="I10" s="64"/>
      <c r="J10" s="64"/>
      <c r="K10" s="64">
        <v>16400</v>
      </c>
      <c r="L10" s="64"/>
      <c r="M10" s="64">
        <v>4070</v>
      </c>
      <c r="N10" s="64">
        <v>6512</v>
      </c>
      <c r="O10" s="64">
        <v>6300</v>
      </c>
      <c r="P10" s="64">
        <v>2200</v>
      </c>
      <c r="Q10" s="65">
        <f t="shared" si="3"/>
        <v>0</v>
      </c>
      <c r="R10" s="64"/>
      <c r="S10" s="64"/>
      <c r="T10" s="64"/>
      <c r="U10" s="64"/>
      <c r="V10" s="64"/>
      <c r="W10" s="64"/>
      <c r="X10" s="64">
        <v>0</v>
      </c>
      <c r="Y10" s="64">
        <f t="shared" si="4"/>
        <v>0</v>
      </c>
      <c r="Z10" s="64"/>
      <c r="AA10" s="64"/>
      <c r="AB10" s="64"/>
      <c r="AC10" s="49"/>
      <c r="AD10" s="50">
        <f t="shared" si="5"/>
        <v>10000</v>
      </c>
      <c r="AE10" s="64">
        <v>10000</v>
      </c>
      <c r="AF10" s="64"/>
      <c r="AG10" s="64"/>
      <c r="AH10" s="64"/>
      <c r="AI10" s="50">
        <f t="shared" si="0"/>
        <v>200461</v>
      </c>
      <c r="AJ10" s="35"/>
    </row>
    <row r="11" spans="1:36" ht="30" customHeight="1">
      <c r="A11" s="194"/>
      <c r="B11" s="42" t="s">
        <v>30</v>
      </c>
      <c r="C11" s="48">
        <f>D11+E11+F11+P11+Q11+X11+Y11</f>
        <v>41382</v>
      </c>
      <c r="D11" s="47">
        <v>29914</v>
      </c>
      <c r="E11" s="47">
        <v>11068</v>
      </c>
      <c r="F11" s="46">
        <f t="shared" si="2"/>
        <v>400</v>
      </c>
      <c r="G11" s="47"/>
      <c r="H11" s="47"/>
      <c r="I11" s="47"/>
      <c r="J11" s="47"/>
      <c r="K11" s="47"/>
      <c r="L11" s="47"/>
      <c r="M11" s="47"/>
      <c r="N11" s="47"/>
      <c r="O11" s="47">
        <v>400</v>
      </c>
      <c r="P11" s="47"/>
      <c r="Q11" s="46">
        <f t="shared" si="3"/>
        <v>0</v>
      </c>
      <c r="R11" s="47"/>
      <c r="S11" s="47"/>
      <c r="T11" s="47"/>
      <c r="U11" s="47"/>
      <c r="V11" s="47"/>
      <c r="W11" s="47"/>
      <c r="X11" s="47"/>
      <c r="Y11" s="47">
        <f t="shared" si="4"/>
        <v>0</v>
      </c>
      <c r="Z11" s="47"/>
      <c r="AA11" s="47"/>
      <c r="AB11" s="47"/>
      <c r="AC11" s="49"/>
      <c r="AD11" s="48">
        <f t="shared" si="5"/>
        <v>0</v>
      </c>
      <c r="AE11" s="47"/>
      <c r="AF11" s="47"/>
      <c r="AG11" s="47"/>
      <c r="AH11" s="47"/>
      <c r="AI11" s="50">
        <f t="shared" si="0"/>
        <v>41382</v>
      </c>
    </row>
    <row r="12" spans="1:36" ht="30" customHeight="1">
      <c r="A12" s="194"/>
      <c r="B12" s="42" t="s">
        <v>4</v>
      </c>
      <c r="C12" s="48">
        <f t="shared" si="1"/>
        <v>496348</v>
      </c>
      <c r="D12" s="47">
        <v>338064</v>
      </c>
      <c r="E12" s="47">
        <v>125084</v>
      </c>
      <c r="F12" s="46">
        <f t="shared" si="2"/>
        <v>31200</v>
      </c>
      <c r="G12" s="47">
        <v>19400</v>
      </c>
      <c r="H12" s="47"/>
      <c r="I12" s="47"/>
      <c r="J12" s="47"/>
      <c r="K12" s="47"/>
      <c r="L12" s="47"/>
      <c r="M12" s="47">
        <v>4300</v>
      </c>
      <c r="N12" s="47">
        <v>5400</v>
      </c>
      <c r="O12" s="47">
        <v>2100</v>
      </c>
      <c r="P12" s="47">
        <v>2000</v>
      </c>
      <c r="Q12" s="46">
        <f t="shared" si="3"/>
        <v>0</v>
      </c>
      <c r="R12" s="47"/>
      <c r="S12" s="47"/>
      <c r="T12" s="47"/>
      <c r="U12" s="47"/>
      <c r="V12" s="47"/>
      <c r="W12" s="47"/>
      <c r="X12" s="47"/>
      <c r="Y12" s="47">
        <f t="shared" si="4"/>
        <v>0</v>
      </c>
      <c r="Z12" s="47"/>
      <c r="AA12" s="47"/>
      <c r="AB12" s="47"/>
      <c r="AC12" s="49"/>
      <c r="AD12" s="48">
        <f t="shared" si="5"/>
        <v>12000</v>
      </c>
      <c r="AE12" s="47">
        <v>12000</v>
      </c>
      <c r="AF12" s="47"/>
      <c r="AG12" s="47"/>
      <c r="AH12" s="47"/>
      <c r="AI12" s="50">
        <f t="shared" si="0"/>
        <v>508348</v>
      </c>
    </row>
    <row r="13" spans="1:36" ht="30" customHeight="1">
      <c r="A13" s="194"/>
      <c r="B13" s="42" t="s">
        <v>31</v>
      </c>
      <c r="C13" s="48">
        <f t="shared" si="1"/>
        <v>129761</v>
      </c>
      <c r="D13" s="47">
        <v>75519</v>
      </c>
      <c r="E13" s="47">
        <v>27942</v>
      </c>
      <c r="F13" s="46">
        <f t="shared" si="2"/>
        <v>22500</v>
      </c>
      <c r="G13" s="47">
        <v>3700</v>
      </c>
      <c r="H13" s="47"/>
      <c r="I13" s="47"/>
      <c r="J13" s="47"/>
      <c r="K13" s="47">
        <v>4000</v>
      </c>
      <c r="L13" s="47"/>
      <c r="M13" s="47">
        <v>12000</v>
      </c>
      <c r="N13" s="47">
        <v>2000</v>
      </c>
      <c r="O13" s="47">
        <v>800</v>
      </c>
      <c r="P13" s="47">
        <v>500</v>
      </c>
      <c r="Q13" s="46">
        <f t="shared" si="3"/>
        <v>3300</v>
      </c>
      <c r="R13" s="47"/>
      <c r="S13" s="47"/>
      <c r="T13" s="47">
        <v>1300</v>
      </c>
      <c r="U13" s="47">
        <v>1900</v>
      </c>
      <c r="V13" s="47">
        <v>100</v>
      </c>
      <c r="W13" s="47"/>
      <c r="X13" s="47"/>
      <c r="Y13" s="47">
        <f t="shared" si="4"/>
        <v>0</v>
      </c>
      <c r="Z13" s="47"/>
      <c r="AA13" s="47"/>
      <c r="AB13" s="47"/>
      <c r="AC13" s="49"/>
      <c r="AD13" s="48">
        <f t="shared" si="5"/>
        <v>7000</v>
      </c>
      <c r="AE13" s="47">
        <v>3300</v>
      </c>
      <c r="AF13" s="47">
        <v>3700</v>
      </c>
      <c r="AG13" s="47"/>
      <c r="AH13" s="47"/>
      <c r="AI13" s="50">
        <f t="shared" si="0"/>
        <v>136761</v>
      </c>
    </row>
    <row r="14" spans="1:36" ht="30" customHeight="1">
      <c r="A14" s="194"/>
      <c r="B14" s="42" t="s">
        <v>32</v>
      </c>
      <c r="C14" s="48">
        <f t="shared" si="1"/>
        <v>106489</v>
      </c>
      <c r="D14" s="47">
        <v>66744</v>
      </c>
      <c r="E14" s="47">
        <v>24695</v>
      </c>
      <c r="F14" s="46">
        <f t="shared" si="2"/>
        <v>12900</v>
      </c>
      <c r="G14" s="47">
        <v>4500</v>
      </c>
      <c r="H14" s="47"/>
      <c r="I14" s="47"/>
      <c r="J14" s="47"/>
      <c r="K14" s="47">
        <v>6600</v>
      </c>
      <c r="L14" s="47"/>
      <c r="M14" s="47">
        <v>500</v>
      </c>
      <c r="N14" s="47">
        <v>1000</v>
      </c>
      <c r="O14" s="47">
        <v>300</v>
      </c>
      <c r="P14" s="47"/>
      <c r="Q14" s="46">
        <f t="shared" si="3"/>
        <v>2150</v>
      </c>
      <c r="R14" s="47"/>
      <c r="S14" s="47"/>
      <c r="T14" s="47">
        <v>900</v>
      </c>
      <c r="U14" s="47">
        <v>1200</v>
      </c>
      <c r="V14" s="47">
        <v>50</v>
      </c>
      <c r="W14" s="47"/>
      <c r="X14" s="47">
        <v>0</v>
      </c>
      <c r="Y14" s="47">
        <f t="shared" si="4"/>
        <v>0</v>
      </c>
      <c r="Z14" s="47"/>
      <c r="AA14" s="47"/>
      <c r="AB14" s="47"/>
      <c r="AC14" s="49"/>
      <c r="AD14" s="48">
        <f t="shared" si="5"/>
        <v>0</v>
      </c>
      <c r="AE14" s="47"/>
      <c r="AF14" s="47">
        <v>0</v>
      </c>
      <c r="AG14" s="47"/>
      <c r="AH14" s="47"/>
      <c r="AI14" s="50">
        <f t="shared" si="0"/>
        <v>106489</v>
      </c>
      <c r="AJ14" s="20" t="s">
        <v>61</v>
      </c>
    </row>
    <row r="15" spans="1:36" ht="30" customHeight="1">
      <c r="A15" s="194"/>
      <c r="B15" s="42" t="s">
        <v>33</v>
      </c>
      <c r="C15" s="48">
        <f t="shared" si="1"/>
        <v>88029</v>
      </c>
      <c r="D15" s="47">
        <v>53014</v>
      </c>
      <c r="E15" s="47">
        <v>19615</v>
      </c>
      <c r="F15" s="46">
        <f t="shared" si="2"/>
        <v>14800</v>
      </c>
      <c r="G15" s="47">
        <v>2900</v>
      </c>
      <c r="H15" s="47"/>
      <c r="I15" s="47"/>
      <c r="J15" s="47"/>
      <c r="K15" s="47">
        <v>9700</v>
      </c>
      <c r="L15" s="47"/>
      <c r="M15" s="47">
        <v>1000</v>
      </c>
      <c r="N15" s="47">
        <v>800</v>
      </c>
      <c r="O15" s="47">
        <v>400</v>
      </c>
      <c r="P15" s="47">
        <v>300</v>
      </c>
      <c r="Q15" s="46">
        <f t="shared" si="3"/>
        <v>300</v>
      </c>
      <c r="R15" s="47"/>
      <c r="S15" s="47"/>
      <c r="T15" s="47">
        <v>300</v>
      </c>
      <c r="U15" s="47"/>
      <c r="V15" s="47"/>
      <c r="W15" s="47"/>
      <c r="X15" s="47"/>
      <c r="Y15" s="47">
        <f t="shared" si="4"/>
        <v>0</v>
      </c>
      <c r="Z15" s="47"/>
      <c r="AA15" s="47"/>
      <c r="AB15" s="47"/>
      <c r="AC15" s="49"/>
      <c r="AD15" s="48">
        <f t="shared" si="5"/>
        <v>0</v>
      </c>
      <c r="AE15" s="47">
        <v>0</v>
      </c>
      <c r="AF15" s="47"/>
      <c r="AG15" s="47"/>
      <c r="AH15" s="47"/>
      <c r="AI15" s="50">
        <f t="shared" si="0"/>
        <v>88029</v>
      </c>
    </row>
    <row r="16" spans="1:36" s="60" customFormat="1" ht="30" customHeight="1">
      <c r="A16" s="191" t="s">
        <v>62</v>
      </c>
      <c r="B16" s="192"/>
      <c r="C16" s="61">
        <f t="shared" si="1"/>
        <v>3461689</v>
      </c>
      <c r="D16" s="62">
        <f>SUM(D5:D15)</f>
        <v>1756894</v>
      </c>
      <c r="E16" s="62">
        <f t="shared" ref="E16:AG16" si="6">SUM(E5:E15)</f>
        <v>650051</v>
      </c>
      <c r="F16" s="63">
        <f t="shared" si="2"/>
        <v>736374</v>
      </c>
      <c r="G16" s="62">
        <f t="shared" si="6"/>
        <v>174065</v>
      </c>
      <c r="H16" s="62">
        <f t="shared" si="6"/>
        <v>0</v>
      </c>
      <c r="I16" s="62">
        <f t="shared" si="6"/>
        <v>0</v>
      </c>
      <c r="J16" s="62">
        <f t="shared" si="6"/>
        <v>0</v>
      </c>
      <c r="K16" s="62">
        <f t="shared" si="6"/>
        <v>115200</v>
      </c>
      <c r="L16" s="62">
        <f t="shared" si="6"/>
        <v>0</v>
      </c>
      <c r="M16" s="62">
        <f t="shared" si="6"/>
        <v>221670</v>
      </c>
      <c r="N16" s="62">
        <f t="shared" si="6"/>
        <v>85499</v>
      </c>
      <c r="O16" s="62">
        <f t="shared" si="6"/>
        <v>139940</v>
      </c>
      <c r="P16" s="62">
        <f t="shared" si="6"/>
        <v>20900</v>
      </c>
      <c r="Q16" s="63">
        <f t="shared" si="3"/>
        <v>98270</v>
      </c>
      <c r="R16" s="62">
        <f t="shared" si="6"/>
        <v>25000</v>
      </c>
      <c r="S16" s="62">
        <f t="shared" si="6"/>
        <v>24000</v>
      </c>
      <c r="T16" s="62">
        <f t="shared" si="6"/>
        <v>40500</v>
      </c>
      <c r="U16" s="62">
        <f t="shared" si="6"/>
        <v>3100</v>
      </c>
      <c r="V16" s="62">
        <f t="shared" si="6"/>
        <v>5670</v>
      </c>
      <c r="W16" s="62">
        <f t="shared" si="6"/>
        <v>0</v>
      </c>
      <c r="X16" s="62">
        <f t="shared" si="6"/>
        <v>199200</v>
      </c>
      <c r="Y16" s="62">
        <f t="shared" si="6"/>
        <v>0</v>
      </c>
      <c r="Z16" s="62">
        <f t="shared" si="6"/>
        <v>0</v>
      </c>
      <c r="AA16" s="62">
        <f t="shared" si="6"/>
        <v>0</v>
      </c>
      <c r="AB16" s="62">
        <f t="shared" si="6"/>
        <v>0</v>
      </c>
      <c r="AC16" s="62">
        <f t="shared" si="6"/>
        <v>0</v>
      </c>
      <c r="AD16" s="61">
        <f t="shared" si="5"/>
        <v>124000</v>
      </c>
      <c r="AE16" s="62">
        <f t="shared" si="6"/>
        <v>108300</v>
      </c>
      <c r="AF16" s="62">
        <f t="shared" si="6"/>
        <v>15700</v>
      </c>
      <c r="AG16" s="62">
        <f t="shared" si="6"/>
        <v>0</v>
      </c>
      <c r="AH16" s="62"/>
      <c r="AI16" s="50">
        <f t="shared" si="0"/>
        <v>3585689</v>
      </c>
    </row>
    <row r="17" spans="1:35" ht="30" customHeight="1">
      <c r="A17" s="41" t="s">
        <v>85</v>
      </c>
      <c r="B17" s="30" t="s">
        <v>35</v>
      </c>
      <c r="C17" s="48">
        <f t="shared" si="1"/>
        <v>37800</v>
      </c>
      <c r="D17" s="47">
        <v>15000</v>
      </c>
      <c r="E17" s="47">
        <v>5600</v>
      </c>
      <c r="F17" s="46">
        <f t="shared" si="2"/>
        <v>15700</v>
      </c>
      <c r="G17" s="47">
        <v>1700</v>
      </c>
      <c r="H17" s="47">
        <v>2000</v>
      </c>
      <c r="I17" s="47"/>
      <c r="J17" s="47"/>
      <c r="K17" s="47">
        <v>10800</v>
      </c>
      <c r="L17" s="47"/>
      <c r="M17" s="47">
        <v>500</v>
      </c>
      <c r="N17" s="47">
        <v>500</v>
      </c>
      <c r="O17" s="47">
        <v>200</v>
      </c>
      <c r="P17" s="47"/>
      <c r="Q17" s="46">
        <f t="shared" si="3"/>
        <v>1500</v>
      </c>
      <c r="R17" s="47"/>
      <c r="S17" s="47"/>
      <c r="T17" s="47">
        <v>500</v>
      </c>
      <c r="U17" s="47"/>
      <c r="V17" s="47"/>
      <c r="W17" s="47">
        <v>1000</v>
      </c>
      <c r="X17" s="47"/>
      <c r="Y17" s="47">
        <f t="shared" si="4"/>
        <v>0</v>
      </c>
      <c r="Z17" s="47"/>
      <c r="AA17" s="47"/>
      <c r="AB17" s="47"/>
      <c r="AC17" s="49"/>
      <c r="AD17" s="48">
        <f t="shared" si="5"/>
        <v>20000</v>
      </c>
      <c r="AE17" s="47"/>
      <c r="AF17" s="47"/>
      <c r="AG17" s="47">
        <v>20000</v>
      </c>
      <c r="AH17" s="47"/>
      <c r="AI17" s="50">
        <f t="shared" si="0"/>
        <v>57800</v>
      </c>
    </row>
    <row r="18" spans="1:35" ht="30" customHeight="1">
      <c r="A18" s="41"/>
      <c r="B18" s="30"/>
      <c r="C18" s="48">
        <f t="shared" si="1"/>
        <v>0</v>
      </c>
      <c r="D18" s="47"/>
      <c r="E18" s="47"/>
      <c r="F18" s="46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6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9"/>
      <c r="AD18" s="48"/>
      <c r="AE18" s="47"/>
      <c r="AF18" s="47"/>
      <c r="AG18" s="47"/>
      <c r="AH18" s="47"/>
      <c r="AI18" s="50">
        <f t="shared" si="0"/>
        <v>0</v>
      </c>
    </row>
    <row r="19" spans="1:35" s="108" customFormat="1" ht="30" customHeight="1">
      <c r="A19" s="104"/>
      <c r="B19" s="97" t="s">
        <v>95</v>
      </c>
      <c r="C19" s="105">
        <f t="shared" ref="C19:AB19" si="7">C20+C21+C22+C23+C24+C25+C26+C27+C28</f>
        <v>12840248</v>
      </c>
      <c r="D19" s="105">
        <f t="shared" si="7"/>
        <v>8124196</v>
      </c>
      <c r="E19" s="105">
        <f t="shared" si="7"/>
        <v>3005954</v>
      </c>
      <c r="F19" s="105">
        <f t="shared" si="7"/>
        <v>838898</v>
      </c>
      <c r="G19" s="105">
        <f t="shared" si="7"/>
        <v>195300</v>
      </c>
      <c r="H19" s="105">
        <f t="shared" si="7"/>
        <v>20900</v>
      </c>
      <c r="I19" s="105">
        <f t="shared" si="7"/>
        <v>450798</v>
      </c>
      <c r="J19" s="105">
        <f t="shared" si="7"/>
        <v>24800</v>
      </c>
      <c r="K19" s="105">
        <f t="shared" si="7"/>
        <v>17000</v>
      </c>
      <c r="L19" s="105">
        <f t="shared" si="7"/>
        <v>3000</v>
      </c>
      <c r="M19" s="105">
        <f t="shared" si="7"/>
        <v>55700</v>
      </c>
      <c r="N19" s="105">
        <f t="shared" si="7"/>
        <v>16400</v>
      </c>
      <c r="O19" s="105">
        <f t="shared" si="7"/>
        <v>55000</v>
      </c>
      <c r="P19" s="105">
        <f t="shared" si="7"/>
        <v>53500</v>
      </c>
      <c r="Q19" s="105">
        <f t="shared" si="7"/>
        <v>735700</v>
      </c>
      <c r="R19" s="105">
        <f t="shared" si="7"/>
        <v>267500</v>
      </c>
      <c r="S19" s="105">
        <f t="shared" si="7"/>
        <v>102700</v>
      </c>
      <c r="T19" s="105">
        <f t="shared" si="7"/>
        <v>271600</v>
      </c>
      <c r="U19" s="105">
        <f t="shared" si="7"/>
        <v>29300</v>
      </c>
      <c r="V19" s="105">
        <f t="shared" si="7"/>
        <v>50800</v>
      </c>
      <c r="W19" s="105">
        <f t="shared" si="7"/>
        <v>13800</v>
      </c>
      <c r="X19" s="105">
        <f t="shared" si="7"/>
        <v>12000</v>
      </c>
      <c r="Y19" s="105">
        <f t="shared" si="7"/>
        <v>70000</v>
      </c>
      <c r="Z19" s="105">
        <f t="shared" si="7"/>
        <v>70000</v>
      </c>
      <c r="AA19" s="105">
        <f t="shared" si="7"/>
        <v>0</v>
      </c>
      <c r="AB19" s="105">
        <f t="shared" si="7"/>
        <v>0</v>
      </c>
      <c r="AC19" s="106"/>
      <c r="AD19" s="105">
        <f>AD20+AD21+AD22+AD23+AD24+AD25+AD26+AD27+AD28</f>
        <v>1215900</v>
      </c>
      <c r="AE19" s="105">
        <f>AE20+AE21+AE22+AE23+AE24+AE25+AE26+AE27+AE28</f>
        <v>33000</v>
      </c>
      <c r="AF19" s="105">
        <f>AF20+AF21+AF22+AF23+AF24+AF25+AF26+AF27+AF28</f>
        <v>0</v>
      </c>
      <c r="AG19" s="105">
        <f>AG20+AG21+AG22+AG23+AG24+AG25+AG26+AG27+AG28</f>
        <v>1182900</v>
      </c>
      <c r="AH19" s="105"/>
      <c r="AI19" s="107">
        <f t="shared" si="0"/>
        <v>14056148</v>
      </c>
    </row>
    <row r="20" spans="1:35" ht="30" customHeight="1">
      <c r="A20" s="37" t="s">
        <v>7</v>
      </c>
      <c r="B20" s="83" t="s">
        <v>86</v>
      </c>
      <c r="C20" s="48">
        <f t="shared" si="1"/>
        <v>1590601</v>
      </c>
      <c r="D20" s="47">
        <v>789053</v>
      </c>
      <c r="E20" s="47">
        <v>291950</v>
      </c>
      <c r="F20" s="48">
        <f>G20+H20+I20+J20+K20+L20+M20+N20+O20</f>
        <v>280098</v>
      </c>
      <c r="G20" s="47">
        <v>35000</v>
      </c>
      <c r="H20" s="47">
        <v>6000</v>
      </c>
      <c r="I20" s="47">
        <v>205798</v>
      </c>
      <c r="J20" s="47">
        <v>14000</v>
      </c>
      <c r="K20" s="47"/>
      <c r="L20" s="47"/>
      <c r="M20" s="47">
        <v>11500</v>
      </c>
      <c r="N20" s="47">
        <v>1300</v>
      </c>
      <c r="O20" s="47">
        <v>6500</v>
      </c>
      <c r="P20" s="47"/>
      <c r="Q20" s="46">
        <f>R20+S20+T20+U20+V20+W20</f>
        <v>159500</v>
      </c>
      <c r="R20" s="47">
        <v>59600</v>
      </c>
      <c r="S20" s="47">
        <v>30000</v>
      </c>
      <c r="T20" s="47">
        <v>58200</v>
      </c>
      <c r="U20" s="47">
        <v>3100</v>
      </c>
      <c r="V20" s="47">
        <v>8600</v>
      </c>
      <c r="W20" s="47"/>
      <c r="X20" s="47"/>
      <c r="Y20" s="47">
        <f>Z20+AA20+AB20</f>
        <v>70000</v>
      </c>
      <c r="Z20" s="47">
        <v>70000</v>
      </c>
      <c r="AA20" s="47"/>
      <c r="AB20" s="47"/>
      <c r="AC20" s="49"/>
      <c r="AD20" s="48">
        <f>AE20+AF20+AG20</f>
        <v>203000</v>
      </c>
      <c r="AE20" s="47">
        <v>3000</v>
      </c>
      <c r="AF20" s="47"/>
      <c r="AG20" s="47">
        <v>200000</v>
      </c>
      <c r="AH20" s="47"/>
      <c r="AI20" s="50">
        <f t="shared" si="0"/>
        <v>1793601</v>
      </c>
    </row>
    <row r="21" spans="1:35" ht="30" customHeight="1">
      <c r="A21" s="37" t="s">
        <v>8</v>
      </c>
      <c r="B21" s="30" t="s">
        <v>87</v>
      </c>
      <c r="C21" s="48">
        <f t="shared" si="1"/>
        <v>8741336</v>
      </c>
      <c r="D21" s="47">
        <v>5820683</v>
      </c>
      <c r="E21" s="47">
        <v>2153653</v>
      </c>
      <c r="F21" s="48">
        <f t="shared" ref="F21:F28" si="8">G21+H21+I21+J21+K21+L21+M21+N21+O21</f>
        <v>275300</v>
      </c>
      <c r="G21" s="47">
        <v>100000</v>
      </c>
      <c r="H21" s="47">
        <v>8000</v>
      </c>
      <c r="I21" s="47">
        <v>100000</v>
      </c>
      <c r="J21" s="47">
        <v>800</v>
      </c>
      <c r="K21" s="47"/>
      <c r="L21" s="47"/>
      <c r="M21" s="47">
        <v>25000</v>
      </c>
      <c r="N21" s="47">
        <v>7000</v>
      </c>
      <c r="O21" s="47">
        <v>34500</v>
      </c>
      <c r="P21" s="47">
        <v>10000</v>
      </c>
      <c r="Q21" s="46">
        <f t="shared" ref="Q21:Q28" si="9">R21+S21+T21+U21+V21+W21</f>
        <v>481700</v>
      </c>
      <c r="R21" s="47">
        <v>173900</v>
      </c>
      <c r="S21" s="47">
        <v>52800</v>
      </c>
      <c r="T21" s="47">
        <v>177600</v>
      </c>
      <c r="U21" s="47">
        <v>26200</v>
      </c>
      <c r="V21" s="47">
        <v>37400</v>
      </c>
      <c r="W21" s="47">
        <v>13800</v>
      </c>
      <c r="X21" s="47"/>
      <c r="Y21" s="47"/>
      <c r="Z21" s="47"/>
      <c r="AA21" s="47"/>
      <c r="AB21" s="47"/>
      <c r="AC21" s="49"/>
      <c r="AD21" s="48">
        <f t="shared" ref="AD21:AD41" si="10">SUM(AE21:AH21)</f>
        <v>902900</v>
      </c>
      <c r="AE21" s="47"/>
      <c r="AF21" s="47"/>
      <c r="AG21" s="47">
        <v>902900</v>
      </c>
      <c r="AH21" s="47"/>
      <c r="AI21" s="50">
        <f t="shared" si="0"/>
        <v>9644236</v>
      </c>
    </row>
    <row r="22" spans="1:35" ht="30" customHeight="1">
      <c r="A22" s="37" t="s">
        <v>9</v>
      </c>
      <c r="B22" s="30" t="s">
        <v>88</v>
      </c>
      <c r="C22" s="48">
        <f t="shared" si="1"/>
        <v>106665</v>
      </c>
      <c r="D22" s="47">
        <v>76617</v>
      </c>
      <c r="E22" s="47">
        <v>28348</v>
      </c>
      <c r="F22" s="48">
        <f t="shared" si="8"/>
        <v>1700</v>
      </c>
      <c r="G22" s="47">
        <v>1000</v>
      </c>
      <c r="H22" s="47"/>
      <c r="I22" s="47"/>
      <c r="J22" s="47"/>
      <c r="K22" s="47"/>
      <c r="L22" s="47"/>
      <c r="M22" s="47">
        <v>200</v>
      </c>
      <c r="N22" s="47">
        <v>200</v>
      </c>
      <c r="O22" s="47">
        <v>300</v>
      </c>
      <c r="P22" s="47"/>
      <c r="Q22" s="46">
        <f t="shared" si="9"/>
        <v>0</v>
      </c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9"/>
      <c r="AD22" s="48">
        <f t="shared" si="10"/>
        <v>0</v>
      </c>
      <c r="AE22" s="47"/>
      <c r="AF22" s="47"/>
      <c r="AG22" s="47"/>
      <c r="AH22" s="47"/>
      <c r="AI22" s="50">
        <f t="shared" si="0"/>
        <v>106665</v>
      </c>
    </row>
    <row r="23" spans="1:35" ht="30" customHeight="1">
      <c r="A23" s="37" t="s">
        <v>10</v>
      </c>
      <c r="B23" s="30" t="s">
        <v>89</v>
      </c>
      <c r="C23" s="48">
        <f t="shared" si="1"/>
        <v>998126</v>
      </c>
      <c r="D23" s="47">
        <v>558048</v>
      </c>
      <c r="E23" s="47">
        <v>206478</v>
      </c>
      <c r="F23" s="48">
        <f t="shared" si="8"/>
        <v>183600</v>
      </c>
      <c r="G23" s="47">
        <v>15800</v>
      </c>
      <c r="H23" s="47">
        <v>6000</v>
      </c>
      <c r="I23" s="47">
        <v>145000</v>
      </c>
      <c r="J23" s="47">
        <v>10000</v>
      </c>
      <c r="K23" s="47"/>
      <c r="L23" s="47"/>
      <c r="M23" s="47">
        <v>4000</v>
      </c>
      <c r="N23" s="47">
        <v>700</v>
      </c>
      <c r="O23" s="47">
        <v>2100</v>
      </c>
      <c r="P23" s="47">
        <v>1000</v>
      </c>
      <c r="Q23" s="46">
        <f t="shared" si="9"/>
        <v>49000</v>
      </c>
      <c r="R23" s="47">
        <v>20000</v>
      </c>
      <c r="S23" s="47">
        <v>12000</v>
      </c>
      <c r="T23" s="47">
        <v>15500</v>
      </c>
      <c r="U23" s="47"/>
      <c r="V23" s="47">
        <v>1500</v>
      </c>
      <c r="W23" s="47"/>
      <c r="X23" s="47"/>
      <c r="Y23" s="47"/>
      <c r="Z23" s="47"/>
      <c r="AA23" s="47"/>
      <c r="AB23" s="47"/>
      <c r="AC23" s="49"/>
      <c r="AD23" s="48">
        <f t="shared" si="10"/>
        <v>90000</v>
      </c>
      <c r="AE23" s="47">
        <v>20000</v>
      </c>
      <c r="AF23" s="47"/>
      <c r="AG23" s="47">
        <v>70000</v>
      </c>
      <c r="AH23" s="47"/>
      <c r="AI23" s="50">
        <f t="shared" si="0"/>
        <v>1088126</v>
      </c>
    </row>
    <row r="24" spans="1:35" ht="30" customHeight="1">
      <c r="A24" s="37" t="s">
        <v>11</v>
      </c>
      <c r="B24" s="30" t="s">
        <v>90</v>
      </c>
      <c r="C24" s="48">
        <f t="shared" si="1"/>
        <v>895314</v>
      </c>
      <c r="D24" s="47">
        <v>608842</v>
      </c>
      <c r="E24" s="47">
        <v>225272</v>
      </c>
      <c r="F24" s="48">
        <f t="shared" si="8"/>
        <v>32900</v>
      </c>
      <c r="G24" s="47">
        <v>20000</v>
      </c>
      <c r="H24" s="47">
        <v>900</v>
      </c>
      <c r="I24" s="47"/>
      <c r="J24" s="47"/>
      <c r="K24" s="47"/>
      <c r="L24" s="47">
        <v>3000</v>
      </c>
      <c r="M24" s="47">
        <v>3000</v>
      </c>
      <c r="N24" s="47">
        <v>1000</v>
      </c>
      <c r="O24" s="47">
        <v>5000</v>
      </c>
      <c r="P24" s="47">
        <v>2000</v>
      </c>
      <c r="Q24" s="46">
        <f t="shared" si="9"/>
        <v>26300</v>
      </c>
      <c r="R24" s="47">
        <v>7000</v>
      </c>
      <c r="S24" s="47">
        <v>6000</v>
      </c>
      <c r="T24" s="47">
        <v>10800</v>
      </c>
      <c r="U24" s="47"/>
      <c r="V24" s="47">
        <v>2500</v>
      </c>
      <c r="W24" s="47"/>
      <c r="X24" s="47"/>
      <c r="Y24" s="47">
        <f t="shared" si="4"/>
        <v>0</v>
      </c>
      <c r="Z24" s="47"/>
      <c r="AA24" s="47"/>
      <c r="AB24" s="47"/>
      <c r="AC24" s="49"/>
      <c r="AD24" s="48">
        <f t="shared" si="10"/>
        <v>0</v>
      </c>
      <c r="AE24" s="47"/>
      <c r="AF24" s="47"/>
      <c r="AG24" s="47"/>
      <c r="AH24" s="47"/>
      <c r="AI24" s="50">
        <f t="shared" si="0"/>
        <v>895314</v>
      </c>
    </row>
    <row r="25" spans="1:35" ht="30" customHeight="1">
      <c r="A25" s="37" t="s">
        <v>12</v>
      </c>
      <c r="B25" s="30" t="s">
        <v>91</v>
      </c>
      <c r="C25" s="48">
        <f t="shared" si="1"/>
        <v>216969</v>
      </c>
      <c r="D25" s="47">
        <v>100196</v>
      </c>
      <c r="E25" s="47">
        <v>37073</v>
      </c>
      <c r="F25" s="48">
        <f t="shared" si="8"/>
        <v>22500</v>
      </c>
      <c r="G25" s="47">
        <v>10500</v>
      </c>
      <c r="H25" s="47"/>
      <c r="I25" s="47"/>
      <c r="J25" s="47"/>
      <c r="K25" s="47"/>
      <c r="L25" s="47"/>
      <c r="M25" s="47">
        <v>4000</v>
      </c>
      <c r="N25" s="47">
        <v>3000</v>
      </c>
      <c r="O25" s="47">
        <v>5000</v>
      </c>
      <c r="P25" s="47">
        <v>40000</v>
      </c>
      <c r="Q25" s="46">
        <f t="shared" si="9"/>
        <v>5200</v>
      </c>
      <c r="R25" s="47">
        <v>2000</v>
      </c>
      <c r="S25" s="47">
        <v>500</v>
      </c>
      <c r="T25" s="47">
        <v>2500</v>
      </c>
      <c r="U25" s="47"/>
      <c r="V25" s="47">
        <v>200</v>
      </c>
      <c r="W25" s="47"/>
      <c r="X25" s="47">
        <v>12000</v>
      </c>
      <c r="Y25" s="47"/>
      <c r="Z25" s="47"/>
      <c r="AA25" s="47"/>
      <c r="AB25" s="47"/>
      <c r="AC25" s="49"/>
      <c r="AD25" s="48">
        <f t="shared" si="10"/>
        <v>0</v>
      </c>
      <c r="AE25" s="47"/>
      <c r="AF25" s="47"/>
      <c r="AG25" s="47"/>
      <c r="AH25" s="47"/>
      <c r="AI25" s="50">
        <f t="shared" si="0"/>
        <v>216969</v>
      </c>
    </row>
    <row r="26" spans="1:35" ht="30" customHeight="1">
      <c r="A26" s="37" t="s">
        <v>13</v>
      </c>
      <c r="B26" s="30" t="s">
        <v>92</v>
      </c>
      <c r="C26" s="48">
        <f t="shared" si="1"/>
        <v>177579</v>
      </c>
      <c r="D26" s="47">
        <v>107722</v>
      </c>
      <c r="E26" s="47">
        <v>39857</v>
      </c>
      <c r="F26" s="48">
        <f t="shared" si="8"/>
        <v>21000</v>
      </c>
      <c r="G26" s="47">
        <v>10000</v>
      </c>
      <c r="H26" s="47"/>
      <c r="I26" s="47"/>
      <c r="J26" s="47"/>
      <c r="K26" s="47"/>
      <c r="L26" s="47"/>
      <c r="M26" s="47">
        <v>8000</v>
      </c>
      <c r="N26" s="47">
        <v>2500</v>
      </c>
      <c r="O26" s="47">
        <v>500</v>
      </c>
      <c r="P26" s="47">
        <v>300</v>
      </c>
      <c r="Q26" s="46">
        <f t="shared" si="9"/>
        <v>8700</v>
      </c>
      <c r="R26" s="47">
        <v>2500</v>
      </c>
      <c r="S26" s="47">
        <v>900</v>
      </c>
      <c r="T26" s="47">
        <v>5000</v>
      </c>
      <c r="U26" s="47"/>
      <c r="V26" s="47">
        <v>300</v>
      </c>
      <c r="W26" s="47"/>
      <c r="X26" s="47"/>
      <c r="Y26" s="47"/>
      <c r="Z26" s="47"/>
      <c r="AA26" s="47"/>
      <c r="AB26" s="47"/>
      <c r="AC26" s="49"/>
      <c r="AD26" s="48">
        <f t="shared" si="10"/>
        <v>10000</v>
      </c>
      <c r="AE26" s="47">
        <v>10000</v>
      </c>
      <c r="AF26" s="47"/>
      <c r="AG26" s="47"/>
      <c r="AH26" s="47"/>
      <c r="AI26" s="50">
        <f t="shared" si="0"/>
        <v>187579</v>
      </c>
    </row>
    <row r="27" spans="1:35" ht="30" customHeight="1">
      <c r="A27" s="37" t="s">
        <v>14</v>
      </c>
      <c r="B27" s="30" t="s">
        <v>93</v>
      </c>
      <c r="C27" s="48">
        <f t="shared" si="1"/>
        <v>93734</v>
      </c>
      <c r="D27" s="47">
        <v>49222</v>
      </c>
      <c r="E27" s="47">
        <v>18212</v>
      </c>
      <c r="F27" s="48">
        <f t="shared" si="8"/>
        <v>21000</v>
      </c>
      <c r="G27" s="47">
        <v>2500</v>
      </c>
      <c r="H27" s="47"/>
      <c r="I27" s="47"/>
      <c r="J27" s="47"/>
      <c r="K27" s="47">
        <v>17000</v>
      </c>
      <c r="L27" s="47"/>
      <c r="M27" s="47"/>
      <c r="N27" s="47">
        <v>500</v>
      </c>
      <c r="O27" s="47">
        <v>1000</v>
      </c>
      <c r="P27" s="47"/>
      <c r="Q27" s="46">
        <f t="shared" si="9"/>
        <v>5300</v>
      </c>
      <c r="R27" s="47">
        <v>2500</v>
      </c>
      <c r="S27" s="47">
        <v>500</v>
      </c>
      <c r="T27" s="47">
        <v>2000</v>
      </c>
      <c r="U27" s="47"/>
      <c r="V27" s="47">
        <v>300</v>
      </c>
      <c r="W27" s="47"/>
      <c r="X27" s="47"/>
      <c r="Y27" s="47"/>
      <c r="Z27" s="47"/>
      <c r="AA27" s="47"/>
      <c r="AB27" s="47"/>
      <c r="AC27" s="49"/>
      <c r="AD27" s="48">
        <f t="shared" si="10"/>
        <v>10000</v>
      </c>
      <c r="AE27" s="47"/>
      <c r="AF27" s="47"/>
      <c r="AG27" s="47">
        <v>10000</v>
      </c>
      <c r="AH27" s="47"/>
      <c r="AI27" s="50">
        <f t="shared" si="0"/>
        <v>103734</v>
      </c>
    </row>
    <row r="28" spans="1:35" ht="44.25" customHeight="1">
      <c r="A28" s="37" t="s">
        <v>15</v>
      </c>
      <c r="B28" s="30" t="s">
        <v>94</v>
      </c>
      <c r="C28" s="48">
        <f t="shared" si="1"/>
        <v>19924</v>
      </c>
      <c r="D28" s="47">
        <v>13813</v>
      </c>
      <c r="E28" s="47">
        <v>5111</v>
      </c>
      <c r="F28" s="48">
        <f t="shared" si="8"/>
        <v>800</v>
      </c>
      <c r="G28" s="47">
        <v>500</v>
      </c>
      <c r="H28" s="47"/>
      <c r="I28" s="47"/>
      <c r="J28" s="47"/>
      <c r="K28" s="47"/>
      <c r="L28" s="47"/>
      <c r="M28" s="47"/>
      <c r="N28" s="47">
        <v>200</v>
      </c>
      <c r="O28" s="47">
        <v>100</v>
      </c>
      <c r="P28" s="47">
        <v>200</v>
      </c>
      <c r="Q28" s="46">
        <f t="shared" si="9"/>
        <v>0</v>
      </c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9"/>
      <c r="AD28" s="48">
        <f t="shared" si="10"/>
        <v>0</v>
      </c>
      <c r="AE28" s="47"/>
      <c r="AF28" s="47"/>
      <c r="AG28" s="47"/>
      <c r="AH28" s="47"/>
      <c r="AI28" s="50">
        <f t="shared" si="0"/>
        <v>19924</v>
      </c>
    </row>
    <row r="29" spans="1:35" ht="3" customHeight="1">
      <c r="A29" s="37"/>
      <c r="B29" s="30"/>
      <c r="C29" s="48"/>
      <c r="D29" s="47"/>
      <c r="E29" s="47"/>
      <c r="F29" s="48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6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9"/>
      <c r="AD29" s="48"/>
      <c r="AE29" s="47"/>
      <c r="AF29" s="47"/>
      <c r="AG29" s="47"/>
      <c r="AH29" s="47"/>
      <c r="AI29" s="50"/>
    </row>
    <row r="30" spans="1:35" s="24" customFormat="1" ht="30" customHeight="1">
      <c r="A30" s="38" t="s">
        <v>114</v>
      </c>
      <c r="B30" s="29" t="s">
        <v>34</v>
      </c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6"/>
      <c r="R30" s="48"/>
      <c r="S30" s="48"/>
      <c r="T30" s="48"/>
      <c r="U30" s="48"/>
      <c r="V30" s="48"/>
      <c r="W30" s="48"/>
      <c r="X30" s="48"/>
      <c r="Y30" s="48">
        <f t="shared" si="4"/>
        <v>0</v>
      </c>
      <c r="Z30" s="48"/>
      <c r="AA30" s="48"/>
      <c r="AB30" s="48"/>
      <c r="AC30" s="51"/>
      <c r="AD30" s="48">
        <f t="shared" si="10"/>
        <v>0</v>
      </c>
      <c r="AE30" s="48"/>
      <c r="AF30" s="48"/>
      <c r="AG30" s="48"/>
      <c r="AH30" s="48"/>
      <c r="AI30" s="50">
        <f t="shared" si="0"/>
        <v>0</v>
      </c>
    </row>
    <row r="31" spans="1:35" ht="30" customHeight="1">
      <c r="A31" s="41" t="s">
        <v>41</v>
      </c>
      <c r="B31" s="30" t="s">
        <v>58</v>
      </c>
      <c r="C31" s="48">
        <f t="shared" si="1"/>
        <v>170000</v>
      </c>
      <c r="D31" s="47"/>
      <c r="E31" s="47"/>
      <c r="F31" s="46">
        <f t="shared" si="2"/>
        <v>0</v>
      </c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6">
        <f t="shared" si="3"/>
        <v>0</v>
      </c>
      <c r="R31" s="47"/>
      <c r="S31" s="47"/>
      <c r="T31" s="47"/>
      <c r="U31" s="47"/>
      <c r="V31" s="47"/>
      <c r="W31" s="47"/>
      <c r="X31" s="47"/>
      <c r="Y31" s="47">
        <f t="shared" si="4"/>
        <v>170000</v>
      </c>
      <c r="Z31" s="47"/>
      <c r="AA31" s="47">
        <v>170000</v>
      </c>
      <c r="AB31" s="47"/>
      <c r="AC31" s="49"/>
      <c r="AD31" s="48">
        <f t="shared" si="10"/>
        <v>0</v>
      </c>
      <c r="AE31" s="47"/>
      <c r="AF31" s="47"/>
      <c r="AG31" s="47"/>
      <c r="AH31" s="47"/>
      <c r="AI31" s="50">
        <f t="shared" si="0"/>
        <v>170000</v>
      </c>
    </row>
    <row r="32" spans="1:35" ht="30" customHeight="1">
      <c r="A32" s="37" t="s">
        <v>41</v>
      </c>
      <c r="B32" s="30" t="s">
        <v>101</v>
      </c>
      <c r="C32" s="48">
        <f t="shared" si="1"/>
        <v>144300</v>
      </c>
      <c r="D32" s="47"/>
      <c r="E32" s="47"/>
      <c r="F32" s="46">
        <f t="shared" si="2"/>
        <v>0</v>
      </c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6">
        <f t="shared" si="3"/>
        <v>0</v>
      </c>
      <c r="R32" s="47"/>
      <c r="S32" s="47"/>
      <c r="T32" s="47"/>
      <c r="U32" s="47"/>
      <c r="V32" s="47"/>
      <c r="W32" s="47"/>
      <c r="X32" s="47"/>
      <c r="Y32" s="47">
        <v>144300</v>
      </c>
      <c r="Z32" s="47"/>
      <c r="AA32" s="47">
        <v>125500</v>
      </c>
      <c r="AB32" s="47"/>
      <c r="AC32" s="49"/>
      <c r="AD32" s="48">
        <f t="shared" si="10"/>
        <v>0</v>
      </c>
      <c r="AE32" s="47"/>
      <c r="AF32" s="47"/>
      <c r="AG32" s="47"/>
      <c r="AH32" s="47"/>
      <c r="AI32" s="50">
        <f t="shared" si="0"/>
        <v>144300</v>
      </c>
    </row>
    <row r="33" spans="1:36" ht="30" customHeight="1">
      <c r="A33" s="37" t="s">
        <v>41</v>
      </c>
      <c r="B33" s="30" t="s">
        <v>4</v>
      </c>
      <c r="C33" s="48">
        <f t="shared" si="1"/>
        <v>400000</v>
      </c>
      <c r="D33" s="47"/>
      <c r="E33" s="47"/>
      <c r="F33" s="46">
        <f t="shared" si="2"/>
        <v>0</v>
      </c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6">
        <f t="shared" si="3"/>
        <v>0</v>
      </c>
      <c r="R33" s="47"/>
      <c r="S33" s="47"/>
      <c r="T33" s="47"/>
      <c r="U33" s="47"/>
      <c r="V33" s="47"/>
      <c r="W33" s="47"/>
      <c r="X33" s="47"/>
      <c r="Y33" s="47">
        <f t="shared" si="4"/>
        <v>400000</v>
      </c>
      <c r="Z33" s="47"/>
      <c r="AA33" s="47">
        <v>400000</v>
      </c>
      <c r="AB33" s="47"/>
      <c r="AC33" s="49"/>
      <c r="AD33" s="48">
        <f t="shared" si="10"/>
        <v>0</v>
      </c>
      <c r="AE33" s="47"/>
      <c r="AF33" s="47"/>
      <c r="AG33" s="47"/>
      <c r="AH33" s="47"/>
      <c r="AI33" s="50">
        <f t="shared" si="0"/>
        <v>400000</v>
      </c>
    </row>
    <row r="34" spans="1:36" ht="30" customHeight="1">
      <c r="A34" s="37" t="s">
        <v>109</v>
      </c>
      <c r="B34" s="30"/>
      <c r="C34" s="48">
        <f t="shared" si="1"/>
        <v>440000</v>
      </c>
      <c r="D34" s="47"/>
      <c r="E34" s="47"/>
      <c r="F34" s="46">
        <f t="shared" si="2"/>
        <v>0</v>
      </c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6">
        <f t="shared" si="3"/>
        <v>0</v>
      </c>
      <c r="R34" s="47"/>
      <c r="S34" s="47"/>
      <c r="T34" s="47"/>
      <c r="U34" s="47"/>
      <c r="V34" s="47"/>
      <c r="W34" s="47"/>
      <c r="X34" s="47"/>
      <c r="Y34" s="47">
        <f t="shared" si="4"/>
        <v>440000</v>
      </c>
      <c r="Z34" s="47">
        <v>440000</v>
      </c>
      <c r="AA34" s="47"/>
      <c r="AB34" s="47"/>
      <c r="AC34" s="49"/>
      <c r="AD34" s="48">
        <f t="shared" si="10"/>
        <v>0</v>
      </c>
      <c r="AE34" s="47"/>
      <c r="AF34" s="47"/>
      <c r="AG34" s="47"/>
      <c r="AH34" s="47"/>
      <c r="AI34" s="50">
        <f t="shared" si="0"/>
        <v>440000</v>
      </c>
    </row>
    <row r="35" spans="1:36" ht="30" customHeight="1">
      <c r="A35" s="37"/>
      <c r="B35" s="30"/>
      <c r="C35" s="48">
        <f t="shared" si="1"/>
        <v>0</v>
      </c>
      <c r="D35" s="47"/>
      <c r="E35" s="47"/>
      <c r="F35" s="46">
        <f t="shared" si="2"/>
        <v>0</v>
      </c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6">
        <f t="shared" si="3"/>
        <v>0</v>
      </c>
      <c r="R35" s="47"/>
      <c r="S35" s="47"/>
      <c r="T35" s="47"/>
      <c r="U35" s="47"/>
      <c r="V35" s="47"/>
      <c r="W35" s="47"/>
      <c r="X35" s="47"/>
      <c r="Y35" s="47">
        <f t="shared" si="4"/>
        <v>0</v>
      </c>
      <c r="Z35" s="47"/>
      <c r="AA35" s="47"/>
      <c r="AB35" s="47"/>
      <c r="AC35" s="49"/>
      <c r="AD35" s="48">
        <f t="shared" si="10"/>
        <v>0</v>
      </c>
      <c r="AE35" s="47"/>
      <c r="AF35" s="47"/>
      <c r="AG35" s="47"/>
      <c r="AH35" s="47"/>
      <c r="AI35" s="50">
        <f t="shared" si="0"/>
        <v>0</v>
      </c>
    </row>
    <row r="36" spans="1:36" ht="30" customHeight="1">
      <c r="A36" s="41" t="s">
        <v>19</v>
      </c>
      <c r="B36" s="30" t="s">
        <v>37</v>
      </c>
      <c r="C36" s="48">
        <f t="shared" si="1"/>
        <v>70900</v>
      </c>
      <c r="D36" s="47">
        <v>40500</v>
      </c>
      <c r="E36" s="47">
        <v>15000</v>
      </c>
      <c r="F36" s="46">
        <f t="shared" si="2"/>
        <v>14300</v>
      </c>
      <c r="G36" s="47">
        <v>7600</v>
      </c>
      <c r="H36" s="47"/>
      <c r="I36" s="47"/>
      <c r="J36" s="47"/>
      <c r="K36" s="47"/>
      <c r="L36" s="47">
        <v>700</v>
      </c>
      <c r="M36" s="47">
        <v>2000</v>
      </c>
      <c r="N36" s="47">
        <v>3000</v>
      </c>
      <c r="O36" s="47">
        <v>1000</v>
      </c>
      <c r="P36" s="47">
        <v>400</v>
      </c>
      <c r="Q36" s="46">
        <f t="shared" si="3"/>
        <v>700</v>
      </c>
      <c r="R36" s="47"/>
      <c r="S36" s="47"/>
      <c r="T36" s="47">
        <v>700</v>
      </c>
      <c r="U36" s="47"/>
      <c r="V36" s="47"/>
      <c r="W36" s="47"/>
      <c r="X36" s="47"/>
      <c r="Y36" s="47">
        <f t="shared" si="4"/>
        <v>0</v>
      </c>
      <c r="Z36" s="47"/>
      <c r="AA36" s="47"/>
      <c r="AB36" s="47"/>
      <c r="AC36" s="49"/>
      <c r="AD36" s="48">
        <f t="shared" si="10"/>
        <v>6200</v>
      </c>
      <c r="AE36" s="47">
        <v>6200</v>
      </c>
      <c r="AF36" s="47"/>
      <c r="AG36" s="47"/>
      <c r="AH36" s="47"/>
      <c r="AI36" s="50">
        <f t="shared" si="0"/>
        <v>77100</v>
      </c>
    </row>
    <row r="37" spans="1:36" ht="30" customHeight="1">
      <c r="A37" s="41" t="s">
        <v>38</v>
      </c>
      <c r="B37" s="30" t="s">
        <v>37</v>
      </c>
      <c r="C37" s="48">
        <f t="shared" si="1"/>
        <v>76600</v>
      </c>
      <c r="D37" s="47"/>
      <c r="E37" s="47"/>
      <c r="F37" s="46">
        <f t="shared" si="2"/>
        <v>0</v>
      </c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6">
        <f t="shared" si="3"/>
        <v>0</v>
      </c>
      <c r="R37" s="47"/>
      <c r="S37" s="47"/>
      <c r="T37" s="47"/>
      <c r="U37" s="47"/>
      <c r="V37" s="47"/>
      <c r="W37" s="47"/>
      <c r="X37" s="47">
        <v>76600</v>
      </c>
      <c r="Y37" s="47">
        <f t="shared" si="4"/>
        <v>0</v>
      </c>
      <c r="Z37" s="47"/>
      <c r="AA37" s="47"/>
      <c r="AB37" s="47"/>
      <c r="AC37" s="49"/>
      <c r="AD37" s="48">
        <f t="shared" si="10"/>
        <v>0</v>
      </c>
      <c r="AE37" s="47"/>
      <c r="AF37" s="47"/>
      <c r="AG37" s="47"/>
      <c r="AH37" s="47"/>
      <c r="AI37" s="50">
        <f t="shared" si="0"/>
        <v>76600</v>
      </c>
    </row>
    <row r="38" spans="1:36" ht="30" customHeight="1">
      <c r="A38" s="41" t="s">
        <v>97</v>
      </c>
      <c r="B38" s="30" t="s">
        <v>98</v>
      </c>
      <c r="C38" s="48">
        <f t="shared" si="1"/>
        <v>170300</v>
      </c>
      <c r="D38" s="47"/>
      <c r="E38" s="47"/>
      <c r="F38" s="46">
        <f t="shared" si="2"/>
        <v>0</v>
      </c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6">
        <f t="shared" si="3"/>
        <v>0</v>
      </c>
      <c r="R38" s="47"/>
      <c r="S38" s="47"/>
      <c r="T38" s="47"/>
      <c r="U38" s="47"/>
      <c r="V38" s="47"/>
      <c r="W38" s="47"/>
      <c r="X38" s="47">
        <v>170300</v>
      </c>
      <c r="Y38" s="47">
        <f t="shared" si="4"/>
        <v>0</v>
      </c>
      <c r="Z38" s="47"/>
      <c r="AA38" s="47"/>
      <c r="AB38" s="47"/>
      <c r="AC38" s="49"/>
      <c r="AD38" s="48">
        <f t="shared" si="10"/>
        <v>0</v>
      </c>
      <c r="AE38" s="47"/>
      <c r="AF38" s="47"/>
      <c r="AG38" s="47"/>
      <c r="AH38" s="47"/>
      <c r="AI38" s="50">
        <f t="shared" si="0"/>
        <v>170300</v>
      </c>
    </row>
    <row r="39" spans="1:36" ht="30" customHeight="1">
      <c r="A39" s="41" t="s">
        <v>16</v>
      </c>
      <c r="B39" s="30" t="s">
        <v>36</v>
      </c>
      <c r="C39" s="48">
        <f t="shared" si="1"/>
        <v>385000</v>
      </c>
      <c r="D39" s="47">
        <v>255600</v>
      </c>
      <c r="E39" s="47">
        <v>94600</v>
      </c>
      <c r="F39" s="46">
        <f t="shared" si="2"/>
        <v>19700</v>
      </c>
      <c r="G39" s="47">
        <v>6900</v>
      </c>
      <c r="H39" s="47"/>
      <c r="I39" s="47"/>
      <c r="J39" s="47">
        <v>2500</v>
      </c>
      <c r="K39" s="47">
        <v>8600</v>
      </c>
      <c r="L39" s="47"/>
      <c r="M39" s="47">
        <v>500</v>
      </c>
      <c r="N39" s="47"/>
      <c r="O39" s="47">
        <v>1200</v>
      </c>
      <c r="P39" s="47">
        <v>500</v>
      </c>
      <c r="Q39" s="46">
        <f t="shared" si="3"/>
        <v>14600</v>
      </c>
      <c r="R39" s="47">
        <v>8700</v>
      </c>
      <c r="S39" s="47">
        <v>1000</v>
      </c>
      <c r="T39" s="47">
        <v>4900</v>
      </c>
      <c r="U39" s="47"/>
      <c r="V39" s="47"/>
      <c r="W39" s="47"/>
      <c r="X39" s="47"/>
      <c r="Y39" s="47">
        <f t="shared" si="4"/>
        <v>0</v>
      </c>
      <c r="Z39" s="47"/>
      <c r="AA39" s="47"/>
      <c r="AB39" s="47"/>
      <c r="AC39" s="49"/>
      <c r="AD39" s="48">
        <f t="shared" si="10"/>
        <v>0</v>
      </c>
      <c r="AE39" s="47"/>
      <c r="AF39" s="47"/>
      <c r="AG39" s="47"/>
      <c r="AH39" s="47"/>
      <c r="AI39" s="50">
        <f t="shared" si="0"/>
        <v>385000</v>
      </c>
    </row>
    <row r="40" spans="1:36" ht="30" customHeight="1">
      <c r="A40" s="41" t="s">
        <v>102</v>
      </c>
      <c r="B40" s="30" t="s">
        <v>103</v>
      </c>
      <c r="C40" s="48">
        <f t="shared" si="1"/>
        <v>60000</v>
      </c>
      <c r="D40" s="47"/>
      <c r="E40" s="47"/>
      <c r="F40" s="46">
        <f t="shared" si="2"/>
        <v>0</v>
      </c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6">
        <f t="shared" si="3"/>
        <v>0</v>
      </c>
      <c r="R40" s="47"/>
      <c r="S40" s="47"/>
      <c r="T40" s="47"/>
      <c r="U40" s="47"/>
      <c r="V40" s="47"/>
      <c r="W40" s="47"/>
      <c r="X40" s="47">
        <v>60000</v>
      </c>
      <c r="Y40" s="47">
        <f t="shared" si="4"/>
        <v>0</v>
      </c>
      <c r="Z40" s="47"/>
      <c r="AA40" s="47"/>
      <c r="AB40" s="47"/>
      <c r="AC40" s="49"/>
      <c r="AD40" s="48">
        <f t="shared" si="10"/>
        <v>0</v>
      </c>
      <c r="AE40" s="47"/>
      <c r="AF40" s="47"/>
      <c r="AG40" s="47"/>
      <c r="AH40" s="47"/>
      <c r="AI40" s="50">
        <f t="shared" si="0"/>
        <v>60000</v>
      </c>
    </row>
    <row r="41" spans="1:36" ht="49.5" customHeight="1">
      <c r="A41" s="37" t="s">
        <v>110</v>
      </c>
      <c r="B41" s="30" t="s">
        <v>111</v>
      </c>
      <c r="C41" s="48">
        <f t="shared" si="1"/>
        <v>25000</v>
      </c>
      <c r="D41" s="47"/>
      <c r="E41" s="47"/>
      <c r="F41" s="46">
        <f t="shared" si="2"/>
        <v>0</v>
      </c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6">
        <f t="shared" si="3"/>
        <v>0</v>
      </c>
      <c r="R41" s="47"/>
      <c r="S41" s="47"/>
      <c r="T41" s="47"/>
      <c r="U41" s="47"/>
      <c r="V41" s="47"/>
      <c r="W41" s="47"/>
      <c r="X41" s="47"/>
      <c r="Y41" s="47">
        <f t="shared" si="4"/>
        <v>25000</v>
      </c>
      <c r="Z41" s="47"/>
      <c r="AA41" s="47"/>
      <c r="AB41" s="47">
        <v>25000</v>
      </c>
      <c r="AC41" s="49"/>
      <c r="AD41" s="48">
        <f t="shared" si="10"/>
        <v>0</v>
      </c>
      <c r="AE41" s="47"/>
      <c r="AF41" s="47"/>
      <c r="AG41" s="47"/>
      <c r="AH41" s="47"/>
      <c r="AI41" s="50">
        <f t="shared" si="0"/>
        <v>25000</v>
      </c>
    </row>
    <row r="42" spans="1:36" ht="30" customHeight="1">
      <c r="A42" s="37"/>
      <c r="B42" s="30"/>
      <c r="C42" s="48"/>
      <c r="D42" s="47"/>
      <c r="E42" s="47"/>
      <c r="F42" s="46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6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9"/>
      <c r="AD42" s="48"/>
      <c r="AE42" s="47"/>
      <c r="AF42" s="47"/>
      <c r="AG42" s="47"/>
      <c r="AH42" s="47"/>
      <c r="AI42" s="50"/>
    </row>
    <row r="43" spans="1:36" s="24" customFormat="1" ht="45" customHeight="1">
      <c r="A43" s="38" t="s">
        <v>106</v>
      </c>
      <c r="B43" s="29" t="s">
        <v>107</v>
      </c>
      <c r="C43" s="48">
        <f t="shared" si="1"/>
        <v>4380000</v>
      </c>
      <c r="D43" s="48"/>
      <c r="E43" s="48"/>
      <c r="F43" s="46">
        <f t="shared" si="2"/>
        <v>0</v>
      </c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6">
        <f t="shared" si="3"/>
        <v>0</v>
      </c>
      <c r="R43" s="48"/>
      <c r="S43" s="48"/>
      <c r="T43" s="48"/>
      <c r="U43" s="48"/>
      <c r="V43" s="48"/>
      <c r="W43" s="48"/>
      <c r="X43" s="48"/>
      <c r="Y43" s="48">
        <f t="shared" si="4"/>
        <v>4380000</v>
      </c>
      <c r="Z43" s="48">
        <v>4380000</v>
      </c>
      <c r="AA43" s="48"/>
      <c r="AB43" s="48"/>
      <c r="AC43" s="51"/>
      <c r="AD43" s="48">
        <f>SUM(AE43:AH43)</f>
        <v>600000</v>
      </c>
      <c r="AE43" s="48"/>
      <c r="AF43" s="48"/>
      <c r="AG43" s="48">
        <v>100000</v>
      </c>
      <c r="AH43" s="48">
        <v>500000</v>
      </c>
      <c r="AI43" s="50">
        <f t="shared" si="0"/>
        <v>4980000</v>
      </c>
    </row>
    <row r="44" spans="1:36" ht="27.75" customHeight="1">
      <c r="A44" s="37"/>
      <c r="B44" s="30"/>
      <c r="C44" s="48">
        <f t="shared" si="1"/>
        <v>0</v>
      </c>
      <c r="D44" s="47"/>
      <c r="E44" s="47"/>
      <c r="F44" s="46">
        <f t="shared" si="2"/>
        <v>0</v>
      </c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6">
        <f t="shared" si="3"/>
        <v>0</v>
      </c>
      <c r="R44" s="47"/>
      <c r="S44" s="47"/>
      <c r="T44" s="47"/>
      <c r="U44" s="47"/>
      <c r="V44" s="47"/>
      <c r="W44" s="47"/>
      <c r="X44" s="47"/>
      <c r="Y44" s="47">
        <f t="shared" si="4"/>
        <v>0</v>
      </c>
      <c r="Z44" s="47"/>
      <c r="AA44" s="47"/>
      <c r="AB44" s="47"/>
      <c r="AC44" s="49"/>
      <c r="AD44" s="48">
        <f t="shared" ref="AD44:AD70" si="11">SUM(AE44:AH44)</f>
        <v>0</v>
      </c>
      <c r="AE44" s="47"/>
      <c r="AF44" s="47"/>
      <c r="AG44" s="47"/>
      <c r="AH44" s="47"/>
      <c r="AI44" s="50">
        <f t="shared" si="0"/>
        <v>0</v>
      </c>
    </row>
    <row r="45" spans="1:36" s="75" customFormat="1" ht="17.25" customHeight="1">
      <c r="A45" s="76" t="s">
        <v>20</v>
      </c>
      <c r="B45" s="77" t="s">
        <v>3</v>
      </c>
      <c r="C45" s="61">
        <f t="shared" si="1"/>
        <v>2076488</v>
      </c>
      <c r="D45" s="61">
        <f>D46+D47+D48+D49+D54+D55</f>
        <v>1036139</v>
      </c>
      <c r="E45" s="61">
        <f>E46+E47+E48+E49+E54+E55</f>
        <v>383373</v>
      </c>
      <c r="F45" s="63">
        <f t="shared" si="2"/>
        <v>286536</v>
      </c>
      <c r="G45" s="61">
        <f>G46+G47+G48+G49+G54+G55</f>
        <v>125540</v>
      </c>
      <c r="H45" s="61">
        <f t="shared" ref="H45:P45" si="12">H46+H47+H48+H49+H54+H55</f>
        <v>0</v>
      </c>
      <c r="I45" s="61">
        <f t="shared" si="12"/>
        <v>0</v>
      </c>
      <c r="J45" s="61">
        <f t="shared" si="12"/>
        <v>10090</v>
      </c>
      <c r="K45" s="61">
        <f t="shared" si="12"/>
        <v>7400</v>
      </c>
      <c r="L45" s="61">
        <f t="shared" si="12"/>
        <v>19542</v>
      </c>
      <c r="M45" s="61">
        <f t="shared" si="12"/>
        <v>17500</v>
      </c>
      <c r="N45" s="61">
        <f t="shared" si="12"/>
        <v>57914</v>
      </c>
      <c r="O45" s="61">
        <f t="shared" si="12"/>
        <v>48550</v>
      </c>
      <c r="P45" s="61">
        <f t="shared" si="12"/>
        <v>700</v>
      </c>
      <c r="Q45" s="63">
        <f t="shared" si="3"/>
        <v>83340</v>
      </c>
      <c r="R45" s="61">
        <f>R46+R47+R48+R49+R54+R55</f>
        <v>40000</v>
      </c>
      <c r="S45" s="61">
        <f t="shared" ref="S45:X45" si="13">S46+S47+S48+S49+S54+S55</f>
        <v>7700</v>
      </c>
      <c r="T45" s="61">
        <f t="shared" si="13"/>
        <v>26400</v>
      </c>
      <c r="U45" s="61">
        <f t="shared" si="13"/>
        <v>9000</v>
      </c>
      <c r="V45" s="61">
        <f t="shared" si="13"/>
        <v>240</v>
      </c>
      <c r="W45" s="61">
        <f t="shared" si="13"/>
        <v>0</v>
      </c>
      <c r="X45" s="61">
        <f t="shared" si="13"/>
        <v>286400</v>
      </c>
      <c r="Y45" s="61">
        <f t="shared" si="4"/>
        <v>0</v>
      </c>
      <c r="Z45" s="61">
        <f>SUM(Z46:Z55)</f>
        <v>0</v>
      </c>
      <c r="AA45" s="61">
        <f>SUM(AA46:AA55)</f>
        <v>0</v>
      </c>
      <c r="AB45" s="61">
        <f>SUM(AB46:AB55)</f>
        <v>0</v>
      </c>
      <c r="AC45" s="61">
        <f>SUM(AC46:AC55)</f>
        <v>0</v>
      </c>
      <c r="AD45" s="48">
        <f t="shared" si="11"/>
        <v>602310</v>
      </c>
      <c r="AE45" s="61">
        <f>AE46+AE47+AE48+AE49+AE54+AE55</f>
        <v>61550</v>
      </c>
      <c r="AF45" s="61">
        <f>AF46+AF47+AF48+AF49+AF54+AF55</f>
        <v>0</v>
      </c>
      <c r="AG45" s="61">
        <f>AG46+AG47+AG48+AG49+AG54+AG55</f>
        <v>540760</v>
      </c>
      <c r="AH45" s="61"/>
      <c r="AI45" s="50">
        <f t="shared" si="0"/>
        <v>2678798</v>
      </c>
    </row>
    <row r="46" spans="1:36" ht="24.75" customHeight="1">
      <c r="A46" s="41" t="s">
        <v>45</v>
      </c>
      <c r="B46" s="42"/>
      <c r="C46" s="48">
        <f t="shared" si="1"/>
        <v>286400</v>
      </c>
      <c r="D46" s="47"/>
      <c r="E46" s="47"/>
      <c r="F46" s="46">
        <f t="shared" si="2"/>
        <v>0</v>
      </c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6">
        <f t="shared" si="3"/>
        <v>0</v>
      </c>
      <c r="R46" s="47"/>
      <c r="S46" s="47"/>
      <c r="T46" s="47"/>
      <c r="U46" s="47"/>
      <c r="V46" s="47"/>
      <c r="W46" s="47"/>
      <c r="X46" s="47">
        <v>286400</v>
      </c>
      <c r="Y46" s="47">
        <f t="shared" si="4"/>
        <v>0</v>
      </c>
      <c r="Z46" s="47"/>
      <c r="AA46" s="47"/>
      <c r="AB46" s="47"/>
      <c r="AC46" s="49"/>
      <c r="AD46" s="48">
        <f t="shared" si="11"/>
        <v>0</v>
      </c>
      <c r="AE46" s="47"/>
      <c r="AF46" s="47"/>
      <c r="AG46" s="47"/>
      <c r="AH46" s="47"/>
      <c r="AI46" s="50">
        <f t="shared" si="0"/>
        <v>286400</v>
      </c>
      <c r="AJ46" s="31"/>
    </row>
    <row r="47" spans="1:36" ht="45" customHeight="1">
      <c r="A47" s="41" t="s">
        <v>21</v>
      </c>
      <c r="B47" s="42" t="s">
        <v>46</v>
      </c>
      <c r="C47" s="48">
        <f t="shared" si="1"/>
        <v>451767</v>
      </c>
      <c r="D47" s="47">
        <v>195859</v>
      </c>
      <c r="E47" s="47">
        <v>72468</v>
      </c>
      <c r="F47" s="46">
        <f t="shared" si="2"/>
        <v>152640</v>
      </c>
      <c r="G47" s="47">
        <v>110900</v>
      </c>
      <c r="H47" s="47"/>
      <c r="I47" s="47"/>
      <c r="J47" s="47">
        <v>540</v>
      </c>
      <c r="K47" s="47"/>
      <c r="L47" s="47">
        <v>11900</v>
      </c>
      <c r="M47" s="47">
        <v>8500</v>
      </c>
      <c r="N47" s="47"/>
      <c r="O47" s="47">
        <v>20800</v>
      </c>
      <c r="P47" s="47"/>
      <c r="Q47" s="46">
        <f t="shared" si="3"/>
        <v>30800</v>
      </c>
      <c r="R47" s="47">
        <v>20800</v>
      </c>
      <c r="S47" s="47">
        <v>1500</v>
      </c>
      <c r="T47" s="47">
        <v>8500</v>
      </c>
      <c r="U47" s="47"/>
      <c r="V47" s="47"/>
      <c r="W47" s="47"/>
      <c r="X47" s="47"/>
      <c r="Y47" s="47">
        <f t="shared" si="4"/>
        <v>0</v>
      </c>
      <c r="Z47" s="47"/>
      <c r="AA47" s="47"/>
      <c r="AB47" s="47"/>
      <c r="AC47" s="49"/>
      <c r="AD47" s="48">
        <f t="shared" si="11"/>
        <v>125900</v>
      </c>
      <c r="AE47" s="47">
        <v>45900</v>
      </c>
      <c r="AF47" s="47"/>
      <c r="AG47" s="47">
        <v>80000</v>
      </c>
      <c r="AH47" s="47"/>
      <c r="AI47" s="50">
        <f t="shared" si="0"/>
        <v>577667</v>
      </c>
    </row>
    <row r="48" spans="1:36" ht="20.25" customHeight="1">
      <c r="A48" s="41" t="s">
        <v>22</v>
      </c>
      <c r="B48" s="42" t="s">
        <v>26</v>
      </c>
      <c r="C48" s="48">
        <f t="shared" si="1"/>
        <v>146229</v>
      </c>
      <c r="D48" s="47">
        <v>49421</v>
      </c>
      <c r="E48" s="47">
        <v>18286</v>
      </c>
      <c r="F48" s="46">
        <f t="shared" si="2"/>
        <v>64422</v>
      </c>
      <c r="G48" s="47"/>
      <c r="H48" s="47"/>
      <c r="I48" s="47"/>
      <c r="J48" s="47"/>
      <c r="K48" s="47"/>
      <c r="L48" s="47">
        <v>7642</v>
      </c>
      <c r="M48" s="47">
        <v>2000</v>
      </c>
      <c r="N48" s="47">
        <v>54780</v>
      </c>
      <c r="O48" s="47"/>
      <c r="P48" s="47"/>
      <c r="Q48" s="46">
        <f t="shared" si="3"/>
        <v>14100</v>
      </c>
      <c r="R48" s="47">
        <v>6800</v>
      </c>
      <c r="S48" s="47">
        <v>1500</v>
      </c>
      <c r="T48" s="47">
        <v>5800</v>
      </c>
      <c r="U48" s="47"/>
      <c r="V48" s="47"/>
      <c r="W48" s="47"/>
      <c r="X48" s="47"/>
      <c r="Y48" s="47">
        <f t="shared" si="4"/>
        <v>0</v>
      </c>
      <c r="Z48" s="47"/>
      <c r="AA48" s="47"/>
      <c r="AB48" s="47"/>
      <c r="AC48" s="49"/>
      <c r="AD48" s="48">
        <f t="shared" si="11"/>
        <v>0</v>
      </c>
      <c r="AE48" s="47"/>
      <c r="AF48" s="47"/>
      <c r="AG48" s="47"/>
      <c r="AH48" s="47"/>
      <c r="AI48" s="50">
        <f t="shared" si="0"/>
        <v>146229</v>
      </c>
    </row>
    <row r="49" spans="1:35" s="24" customFormat="1" ht="24" customHeight="1">
      <c r="A49" s="186" t="s">
        <v>23</v>
      </c>
      <c r="B49" s="74" t="s">
        <v>63</v>
      </c>
      <c r="C49" s="48">
        <f t="shared" si="1"/>
        <v>318154</v>
      </c>
      <c r="D49" s="48">
        <f>D50+D51+D52+D53</f>
        <v>164481</v>
      </c>
      <c r="E49" s="48">
        <f>E50+E51+E52+E53</f>
        <v>60859</v>
      </c>
      <c r="F49" s="46">
        <f t="shared" si="2"/>
        <v>57974</v>
      </c>
      <c r="G49" s="48">
        <f>G50+G51+G52+G53</f>
        <v>10640</v>
      </c>
      <c r="H49" s="48">
        <f t="shared" ref="H49:P49" si="14">H50+H51+H52+H53</f>
        <v>0</v>
      </c>
      <c r="I49" s="48">
        <f t="shared" si="14"/>
        <v>0</v>
      </c>
      <c r="J49" s="48">
        <f t="shared" si="14"/>
        <v>9550</v>
      </c>
      <c r="K49" s="48">
        <f t="shared" si="14"/>
        <v>7400</v>
      </c>
      <c r="L49" s="48">
        <f t="shared" si="14"/>
        <v>0</v>
      </c>
      <c r="M49" s="48">
        <f t="shared" si="14"/>
        <v>4000</v>
      </c>
      <c r="N49" s="48">
        <f t="shared" si="14"/>
        <v>1834</v>
      </c>
      <c r="O49" s="48">
        <f t="shared" si="14"/>
        <v>24550</v>
      </c>
      <c r="P49" s="48">
        <f t="shared" si="14"/>
        <v>500</v>
      </c>
      <c r="Q49" s="46">
        <f t="shared" si="3"/>
        <v>34340</v>
      </c>
      <c r="R49" s="48">
        <f>R50+R51+R52+R53</f>
        <v>10000</v>
      </c>
      <c r="S49" s="48">
        <f t="shared" ref="S49:X49" si="15">S50+S51+S52+S53</f>
        <v>4100</v>
      </c>
      <c r="T49" s="48">
        <f t="shared" si="15"/>
        <v>11000</v>
      </c>
      <c r="U49" s="48">
        <f t="shared" si="15"/>
        <v>9000</v>
      </c>
      <c r="V49" s="48">
        <f t="shared" si="15"/>
        <v>240</v>
      </c>
      <c r="W49" s="48">
        <f t="shared" si="15"/>
        <v>0</v>
      </c>
      <c r="X49" s="48">
        <f t="shared" si="15"/>
        <v>0</v>
      </c>
      <c r="Y49" s="48">
        <f t="shared" si="4"/>
        <v>0</v>
      </c>
      <c r="Z49" s="48">
        <f>Z50+Z51+Z52+Z53</f>
        <v>0</v>
      </c>
      <c r="AA49" s="48">
        <f>AA50+AA51+AA52+AA53</f>
        <v>0</v>
      </c>
      <c r="AB49" s="48">
        <f>AB50+AB51+AB52+AB53</f>
        <v>0</v>
      </c>
      <c r="AC49" s="51"/>
      <c r="AD49" s="48">
        <f t="shared" si="11"/>
        <v>476410</v>
      </c>
      <c r="AE49" s="48">
        <f>AE50+AE51+AE52+AE53</f>
        <v>15650</v>
      </c>
      <c r="AF49" s="48">
        <f>AF50+AF51+AF52+AF53</f>
        <v>0</v>
      </c>
      <c r="AG49" s="48">
        <f>AG50+AG51+AG52+AG53</f>
        <v>460760</v>
      </c>
      <c r="AH49" s="48"/>
      <c r="AI49" s="50">
        <f t="shared" si="0"/>
        <v>794564</v>
      </c>
    </row>
    <row r="50" spans="1:35" ht="17.25" customHeight="1">
      <c r="A50" s="187"/>
      <c r="B50" s="42" t="s">
        <v>64</v>
      </c>
      <c r="C50" s="48">
        <f t="shared" si="1"/>
        <v>155532</v>
      </c>
      <c r="D50" s="47">
        <v>86225</v>
      </c>
      <c r="E50" s="47">
        <v>31903</v>
      </c>
      <c r="F50" s="46">
        <f t="shared" si="2"/>
        <v>36904</v>
      </c>
      <c r="G50" s="47">
        <v>4820</v>
      </c>
      <c r="H50" s="47"/>
      <c r="I50" s="47"/>
      <c r="J50" s="47">
        <v>6050</v>
      </c>
      <c r="K50" s="47">
        <v>7400</v>
      </c>
      <c r="L50" s="47"/>
      <c r="M50" s="47">
        <v>3000</v>
      </c>
      <c r="N50" s="47">
        <v>1834</v>
      </c>
      <c r="O50" s="47">
        <v>13800</v>
      </c>
      <c r="P50" s="47">
        <v>500</v>
      </c>
      <c r="Q50" s="46"/>
      <c r="R50" s="47">
        <v>10000</v>
      </c>
      <c r="S50" s="47">
        <v>2300</v>
      </c>
      <c r="T50" s="47">
        <v>6000</v>
      </c>
      <c r="U50" s="47"/>
      <c r="V50" s="47">
        <v>240</v>
      </c>
      <c r="W50" s="47"/>
      <c r="X50" s="47"/>
      <c r="Y50" s="47"/>
      <c r="Z50" s="47"/>
      <c r="AA50" s="47"/>
      <c r="AB50" s="47"/>
      <c r="AC50" s="49"/>
      <c r="AD50" s="48">
        <f t="shared" si="11"/>
        <v>125000</v>
      </c>
      <c r="AE50" s="47"/>
      <c r="AF50" s="47"/>
      <c r="AG50" s="47">
        <v>125000</v>
      </c>
      <c r="AH50" s="47"/>
      <c r="AI50" s="50">
        <f t="shared" si="0"/>
        <v>280532</v>
      </c>
    </row>
    <row r="51" spans="1:35" ht="24" customHeight="1">
      <c r="A51" s="187"/>
      <c r="B51" s="42" t="s">
        <v>65</v>
      </c>
      <c r="C51" s="48">
        <f t="shared" si="1"/>
        <v>51203</v>
      </c>
      <c r="D51" s="47">
        <v>34345</v>
      </c>
      <c r="E51" s="47">
        <v>12708</v>
      </c>
      <c r="F51" s="46">
        <f t="shared" si="2"/>
        <v>4150</v>
      </c>
      <c r="G51" s="47">
        <v>1150</v>
      </c>
      <c r="H51" s="47"/>
      <c r="I51" s="47"/>
      <c r="J51" s="47">
        <v>2000</v>
      </c>
      <c r="K51" s="47"/>
      <c r="L51" s="47"/>
      <c r="M51" s="47">
        <v>500</v>
      </c>
      <c r="N51" s="47"/>
      <c r="O51" s="47">
        <v>500</v>
      </c>
      <c r="P51" s="47"/>
      <c r="Q51" s="46"/>
      <c r="R51" s="47"/>
      <c r="S51" s="47">
        <v>600</v>
      </c>
      <c r="T51" s="47">
        <v>2000</v>
      </c>
      <c r="U51" s="47">
        <v>3500</v>
      </c>
      <c r="V51" s="47"/>
      <c r="W51" s="47"/>
      <c r="X51" s="47"/>
      <c r="Y51" s="47"/>
      <c r="Z51" s="47"/>
      <c r="AA51" s="47"/>
      <c r="AB51" s="47"/>
      <c r="AC51" s="49"/>
      <c r="AD51" s="48">
        <f t="shared" si="11"/>
        <v>43910</v>
      </c>
      <c r="AE51" s="47">
        <v>7650</v>
      </c>
      <c r="AF51" s="47"/>
      <c r="AG51" s="47">
        <v>36260</v>
      </c>
      <c r="AH51" s="47"/>
      <c r="AI51" s="50">
        <f t="shared" si="0"/>
        <v>95113</v>
      </c>
    </row>
    <row r="52" spans="1:35" ht="18.75" customHeight="1">
      <c r="A52" s="187"/>
      <c r="B52" s="42" t="s">
        <v>66</v>
      </c>
      <c r="C52" s="48">
        <f t="shared" si="1"/>
        <v>50952</v>
      </c>
      <c r="D52" s="47">
        <v>29235</v>
      </c>
      <c r="E52" s="47">
        <v>10817</v>
      </c>
      <c r="F52" s="46">
        <f t="shared" si="2"/>
        <v>10900</v>
      </c>
      <c r="G52" s="47"/>
      <c r="H52" s="47"/>
      <c r="I52" s="47"/>
      <c r="J52" s="47">
        <v>1500</v>
      </c>
      <c r="K52" s="47"/>
      <c r="L52" s="47"/>
      <c r="M52" s="47"/>
      <c r="N52" s="47"/>
      <c r="O52" s="47">
        <v>9400</v>
      </c>
      <c r="P52" s="47"/>
      <c r="Q52" s="46"/>
      <c r="R52" s="47"/>
      <c r="S52" s="47">
        <v>600</v>
      </c>
      <c r="T52" s="47">
        <v>2000</v>
      </c>
      <c r="U52" s="47">
        <v>3500</v>
      </c>
      <c r="V52" s="47"/>
      <c r="W52" s="47"/>
      <c r="X52" s="47"/>
      <c r="Y52" s="47"/>
      <c r="Z52" s="47"/>
      <c r="AA52" s="47"/>
      <c r="AB52" s="47"/>
      <c r="AC52" s="49"/>
      <c r="AD52" s="48">
        <f t="shared" si="11"/>
        <v>0</v>
      </c>
      <c r="AE52" s="47"/>
      <c r="AF52" s="47"/>
      <c r="AG52" s="47"/>
      <c r="AH52" s="47"/>
      <c r="AI52" s="50">
        <f t="shared" si="0"/>
        <v>50952</v>
      </c>
    </row>
    <row r="53" spans="1:35" ht="20.25" customHeight="1">
      <c r="A53" s="188"/>
      <c r="B53" s="42" t="s">
        <v>67</v>
      </c>
      <c r="C53" s="48">
        <f t="shared" si="1"/>
        <v>26127</v>
      </c>
      <c r="D53" s="47">
        <v>14676</v>
      </c>
      <c r="E53" s="47">
        <v>5431</v>
      </c>
      <c r="F53" s="46">
        <f t="shared" si="2"/>
        <v>6020</v>
      </c>
      <c r="G53" s="47">
        <v>4670</v>
      </c>
      <c r="H53" s="47"/>
      <c r="I53" s="47"/>
      <c r="J53" s="47"/>
      <c r="K53" s="47"/>
      <c r="L53" s="47"/>
      <c r="M53" s="47">
        <v>500</v>
      </c>
      <c r="N53" s="47"/>
      <c r="O53" s="47">
        <v>850</v>
      </c>
      <c r="P53" s="47"/>
      <c r="Q53" s="46"/>
      <c r="R53" s="47"/>
      <c r="S53" s="47">
        <v>600</v>
      </c>
      <c r="T53" s="47">
        <v>1000</v>
      </c>
      <c r="U53" s="47">
        <v>2000</v>
      </c>
      <c r="V53" s="47"/>
      <c r="W53" s="47"/>
      <c r="X53" s="47"/>
      <c r="Y53" s="47"/>
      <c r="Z53" s="47"/>
      <c r="AA53" s="47"/>
      <c r="AB53" s="47"/>
      <c r="AC53" s="49"/>
      <c r="AD53" s="48">
        <f t="shared" si="11"/>
        <v>307500</v>
      </c>
      <c r="AE53" s="47">
        <v>8000</v>
      </c>
      <c r="AF53" s="47"/>
      <c r="AG53" s="47">
        <v>299500</v>
      </c>
      <c r="AH53" s="47"/>
      <c r="AI53" s="50">
        <f t="shared" si="0"/>
        <v>333627</v>
      </c>
    </row>
    <row r="54" spans="1:35" ht="23.25" customHeight="1">
      <c r="A54" s="41" t="s">
        <v>24</v>
      </c>
      <c r="B54" s="42" t="s">
        <v>47</v>
      </c>
      <c r="C54" s="48">
        <f t="shared" si="1"/>
        <v>782301</v>
      </c>
      <c r="D54" s="47">
        <v>569052</v>
      </c>
      <c r="E54" s="47">
        <v>210549</v>
      </c>
      <c r="F54" s="46">
        <f t="shared" si="2"/>
        <v>2700</v>
      </c>
      <c r="G54" s="47"/>
      <c r="H54" s="47"/>
      <c r="I54" s="47"/>
      <c r="J54" s="47"/>
      <c r="K54" s="47"/>
      <c r="L54" s="47"/>
      <c r="M54" s="47"/>
      <c r="N54" s="47"/>
      <c r="O54" s="47">
        <v>2700</v>
      </c>
      <c r="P54" s="47"/>
      <c r="Q54" s="46">
        <f t="shared" si="3"/>
        <v>0</v>
      </c>
      <c r="R54" s="47"/>
      <c r="S54" s="47"/>
      <c r="T54" s="47"/>
      <c r="U54" s="47"/>
      <c r="V54" s="47"/>
      <c r="W54" s="47"/>
      <c r="X54" s="47"/>
      <c r="Y54" s="47">
        <f t="shared" si="4"/>
        <v>0</v>
      </c>
      <c r="Z54" s="47"/>
      <c r="AA54" s="47"/>
      <c r="AB54" s="47"/>
      <c r="AC54" s="49"/>
      <c r="AD54" s="48">
        <f t="shared" si="11"/>
        <v>0</v>
      </c>
      <c r="AE54" s="47"/>
      <c r="AF54" s="47"/>
      <c r="AG54" s="47"/>
      <c r="AH54" s="47"/>
      <c r="AI54" s="50">
        <f t="shared" si="0"/>
        <v>782301</v>
      </c>
    </row>
    <row r="55" spans="1:35" ht="21.75" customHeight="1">
      <c r="A55" s="41" t="s">
        <v>25</v>
      </c>
      <c r="B55" s="42" t="s">
        <v>48</v>
      </c>
      <c r="C55" s="48">
        <f t="shared" si="1"/>
        <v>91637</v>
      </c>
      <c r="D55" s="47">
        <v>57326</v>
      </c>
      <c r="E55" s="47">
        <v>21211</v>
      </c>
      <c r="F55" s="46">
        <f t="shared" si="2"/>
        <v>8800</v>
      </c>
      <c r="G55" s="47">
        <v>4000</v>
      </c>
      <c r="H55" s="47"/>
      <c r="I55" s="47"/>
      <c r="J55" s="47"/>
      <c r="K55" s="47"/>
      <c r="L55" s="47"/>
      <c r="M55" s="47">
        <v>3000</v>
      </c>
      <c r="N55" s="47">
        <v>1300</v>
      </c>
      <c r="O55" s="47">
        <v>500</v>
      </c>
      <c r="P55" s="47">
        <v>200</v>
      </c>
      <c r="Q55" s="46">
        <f t="shared" si="3"/>
        <v>4100</v>
      </c>
      <c r="R55" s="47">
        <v>2400</v>
      </c>
      <c r="S55" s="47">
        <v>600</v>
      </c>
      <c r="T55" s="47">
        <v>1100</v>
      </c>
      <c r="U55" s="47"/>
      <c r="V55" s="47"/>
      <c r="W55" s="47"/>
      <c r="X55" s="47"/>
      <c r="Y55" s="47">
        <f t="shared" si="4"/>
        <v>0</v>
      </c>
      <c r="Z55" s="47"/>
      <c r="AA55" s="47"/>
      <c r="AB55" s="47"/>
      <c r="AC55" s="49"/>
      <c r="AD55" s="48">
        <f t="shared" si="11"/>
        <v>0</v>
      </c>
      <c r="AE55" s="47"/>
      <c r="AF55" s="47"/>
      <c r="AG55" s="47"/>
      <c r="AH55" s="47"/>
      <c r="AI55" s="50">
        <f t="shared" si="0"/>
        <v>91637</v>
      </c>
    </row>
    <row r="56" spans="1:35" ht="24.75" customHeight="1">
      <c r="A56" s="41"/>
      <c r="B56" s="42"/>
      <c r="C56" s="48"/>
      <c r="D56" s="47"/>
      <c r="E56" s="47"/>
      <c r="F56" s="46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6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9"/>
      <c r="AD56" s="48"/>
      <c r="AE56" s="47"/>
      <c r="AF56" s="47"/>
      <c r="AG56" s="47"/>
      <c r="AH56" s="47"/>
      <c r="AI56" s="50"/>
    </row>
    <row r="57" spans="1:35" s="24" customFormat="1" ht="24.75" customHeight="1">
      <c r="A57" s="38" t="s">
        <v>54</v>
      </c>
      <c r="B57" s="29"/>
      <c r="C57" s="48">
        <f t="shared" si="1"/>
        <v>0</v>
      </c>
      <c r="D57" s="48"/>
      <c r="E57" s="48"/>
      <c r="F57" s="46">
        <f t="shared" si="2"/>
        <v>0</v>
      </c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6">
        <f t="shared" si="3"/>
        <v>0</v>
      </c>
      <c r="R57" s="48"/>
      <c r="S57" s="48"/>
      <c r="T57" s="48"/>
      <c r="U57" s="48"/>
      <c r="V57" s="48"/>
      <c r="W57" s="48"/>
      <c r="X57" s="48"/>
      <c r="Y57" s="48">
        <f t="shared" si="4"/>
        <v>0</v>
      </c>
      <c r="Z57" s="48"/>
      <c r="AA57" s="48"/>
      <c r="AB57" s="48"/>
      <c r="AC57" s="51"/>
      <c r="AD57" s="48">
        <f t="shared" si="11"/>
        <v>0</v>
      </c>
      <c r="AE57" s="48"/>
      <c r="AF57" s="48"/>
      <c r="AG57" s="48"/>
      <c r="AH57" s="48"/>
      <c r="AI57" s="50">
        <f t="shared" si="0"/>
        <v>0</v>
      </c>
    </row>
    <row r="58" spans="1:35" ht="21.75" customHeight="1">
      <c r="A58" s="41" t="s">
        <v>53</v>
      </c>
      <c r="B58" s="30" t="s">
        <v>55</v>
      </c>
      <c r="C58" s="48">
        <f t="shared" si="1"/>
        <v>190000</v>
      </c>
      <c r="D58" s="47"/>
      <c r="E58" s="47"/>
      <c r="F58" s="46">
        <f t="shared" si="2"/>
        <v>0</v>
      </c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6">
        <f t="shared" si="3"/>
        <v>0</v>
      </c>
      <c r="R58" s="47"/>
      <c r="S58" s="47"/>
      <c r="T58" s="47"/>
      <c r="U58" s="47"/>
      <c r="V58" s="47"/>
      <c r="W58" s="47"/>
      <c r="X58" s="47"/>
      <c r="Y58" s="47">
        <f t="shared" si="4"/>
        <v>190000</v>
      </c>
      <c r="Z58" s="47">
        <v>190000</v>
      </c>
      <c r="AA58" s="47"/>
      <c r="AB58" s="47"/>
      <c r="AC58" s="49"/>
      <c r="AD58" s="48">
        <f t="shared" si="11"/>
        <v>0</v>
      </c>
      <c r="AE58" s="47"/>
      <c r="AF58" s="47"/>
      <c r="AG58" s="47"/>
      <c r="AH58" s="47"/>
      <c r="AI58" s="50">
        <f t="shared" si="0"/>
        <v>190000</v>
      </c>
    </row>
    <row r="59" spans="1:35" ht="27.75" customHeight="1">
      <c r="A59" s="41" t="s">
        <v>27</v>
      </c>
      <c r="B59" s="30" t="s">
        <v>39</v>
      </c>
      <c r="C59" s="48">
        <f t="shared" si="1"/>
        <v>137962</v>
      </c>
      <c r="D59" s="47">
        <v>88826</v>
      </c>
      <c r="E59" s="47">
        <v>32866</v>
      </c>
      <c r="F59" s="46">
        <f t="shared" si="2"/>
        <v>12170</v>
      </c>
      <c r="G59" s="47">
        <v>7000</v>
      </c>
      <c r="H59" s="47"/>
      <c r="I59" s="47"/>
      <c r="J59" s="47"/>
      <c r="K59" s="47">
        <v>250</v>
      </c>
      <c r="L59" s="47">
        <v>1600</v>
      </c>
      <c r="M59" s="47">
        <v>600</v>
      </c>
      <c r="N59" s="47">
        <v>2500</v>
      </c>
      <c r="O59" s="47">
        <v>220</v>
      </c>
      <c r="P59" s="47"/>
      <c r="Q59" s="46">
        <f t="shared" si="3"/>
        <v>4100</v>
      </c>
      <c r="R59" s="47">
        <v>1300</v>
      </c>
      <c r="S59" s="47">
        <v>200</v>
      </c>
      <c r="T59" s="47">
        <v>2600</v>
      </c>
      <c r="U59" s="47"/>
      <c r="V59" s="47"/>
      <c r="W59" s="47"/>
      <c r="X59" s="47"/>
      <c r="Y59" s="47">
        <f t="shared" si="4"/>
        <v>0</v>
      </c>
      <c r="Z59" s="47"/>
      <c r="AA59" s="47"/>
      <c r="AB59" s="47"/>
      <c r="AC59" s="49"/>
      <c r="AD59" s="48">
        <f t="shared" si="11"/>
        <v>9000</v>
      </c>
      <c r="AE59" s="47">
        <v>9000</v>
      </c>
      <c r="AF59" s="47"/>
      <c r="AG59" s="47"/>
      <c r="AH59" s="47"/>
      <c r="AI59" s="50">
        <f t="shared" si="0"/>
        <v>146962</v>
      </c>
    </row>
    <row r="60" spans="1:35" ht="42.75" customHeight="1">
      <c r="A60" s="41"/>
      <c r="B60" s="30"/>
      <c r="C60" s="48"/>
      <c r="D60" s="52"/>
      <c r="E60" s="52"/>
      <c r="F60" s="46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46"/>
      <c r="R60" s="52"/>
      <c r="S60" s="52"/>
      <c r="T60" s="52"/>
      <c r="U60" s="52"/>
      <c r="V60" s="52"/>
      <c r="W60" s="52"/>
      <c r="X60" s="52"/>
      <c r="Y60" s="47"/>
      <c r="Z60" s="52"/>
      <c r="AA60" s="52"/>
      <c r="AB60" s="52"/>
      <c r="AC60" s="53"/>
      <c r="AD60" s="48"/>
      <c r="AE60" s="52"/>
      <c r="AF60" s="52"/>
      <c r="AG60" s="52"/>
      <c r="AH60" s="52"/>
      <c r="AI60" s="50"/>
    </row>
    <row r="61" spans="1:35" s="24" customFormat="1" ht="24" customHeight="1">
      <c r="A61" s="96" t="s">
        <v>113</v>
      </c>
      <c r="B61" s="29"/>
      <c r="C61" s="48"/>
      <c r="D61" s="55"/>
      <c r="E61" s="55"/>
      <c r="F61" s="46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46"/>
      <c r="R61" s="55"/>
      <c r="S61" s="55"/>
      <c r="T61" s="55"/>
      <c r="U61" s="55"/>
      <c r="V61" s="55"/>
      <c r="W61" s="55"/>
      <c r="X61" s="55"/>
      <c r="Y61" s="48"/>
      <c r="Z61" s="55"/>
      <c r="AA61" s="55"/>
      <c r="AB61" s="55"/>
      <c r="AC61" s="103"/>
      <c r="AD61" s="48">
        <f t="shared" si="11"/>
        <v>0</v>
      </c>
      <c r="AE61" s="55"/>
      <c r="AF61" s="55"/>
      <c r="AG61" s="55"/>
      <c r="AH61" s="55"/>
      <c r="AI61" s="50">
        <f t="shared" si="0"/>
        <v>0</v>
      </c>
    </row>
    <row r="62" spans="1:35" ht="30" customHeight="1">
      <c r="A62" s="41" t="s">
        <v>56</v>
      </c>
      <c r="B62" s="30" t="s">
        <v>57</v>
      </c>
      <c r="C62" s="48">
        <f t="shared" si="1"/>
        <v>208000</v>
      </c>
      <c r="D62" s="52"/>
      <c r="E62" s="52"/>
      <c r="F62" s="46">
        <f t="shared" si="2"/>
        <v>0</v>
      </c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46">
        <f t="shared" si="3"/>
        <v>0</v>
      </c>
      <c r="R62" s="52"/>
      <c r="S62" s="52"/>
      <c r="T62" s="52"/>
      <c r="U62" s="52"/>
      <c r="V62" s="52"/>
      <c r="W62" s="52"/>
      <c r="X62" s="52">
        <v>208000</v>
      </c>
      <c r="Y62" s="47">
        <f t="shared" si="4"/>
        <v>0</v>
      </c>
      <c r="Z62" s="52"/>
      <c r="AA62" s="52"/>
      <c r="AB62" s="52"/>
      <c r="AC62" s="53"/>
      <c r="AD62" s="48">
        <f t="shared" si="11"/>
        <v>32000</v>
      </c>
      <c r="AE62" s="52"/>
      <c r="AF62" s="52"/>
      <c r="AG62" s="52">
        <v>32000</v>
      </c>
      <c r="AH62" s="52"/>
      <c r="AI62" s="50">
        <f t="shared" si="0"/>
        <v>240000</v>
      </c>
    </row>
    <row r="63" spans="1:35" s="95" customFormat="1" ht="33" customHeight="1">
      <c r="A63" s="41" t="s">
        <v>17</v>
      </c>
      <c r="B63" s="30" t="s">
        <v>96</v>
      </c>
      <c r="C63" s="48">
        <f>D63+E63+F63+P63+Q63+X63+Y63</f>
        <v>590248</v>
      </c>
      <c r="D63" s="47">
        <v>344338</v>
      </c>
      <c r="E63" s="47">
        <v>123710</v>
      </c>
      <c r="F63" s="46">
        <f>SUM(G63:O63)</f>
        <v>35700</v>
      </c>
      <c r="G63" s="47">
        <v>13800</v>
      </c>
      <c r="H63" s="47">
        <v>2000</v>
      </c>
      <c r="I63" s="47"/>
      <c r="J63" s="47">
        <v>4000</v>
      </c>
      <c r="K63" s="47"/>
      <c r="L63" s="47">
        <v>9000</v>
      </c>
      <c r="M63" s="47">
        <v>1500</v>
      </c>
      <c r="N63" s="47">
        <v>3500</v>
      </c>
      <c r="O63" s="47">
        <v>1900</v>
      </c>
      <c r="P63" s="47">
        <v>12000</v>
      </c>
      <c r="Q63" s="46">
        <f>SUM(R63:W63)</f>
        <v>34500</v>
      </c>
      <c r="R63" s="47">
        <v>20000</v>
      </c>
      <c r="S63" s="47">
        <v>7000</v>
      </c>
      <c r="T63" s="47">
        <v>7500</v>
      </c>
      <c r="U63" s="47"/>
      <c r="V63" s="47"/>
      <c r="W63" s="47"/>
      <c r="X63" s="47">
        <v>40000</v>
      </c>
      <c r="Y63" s="47"/>
      <c r="Z63" s="47"/>
      <c r="AA63" s="47"/>
      <c r="AB63" s="47"/>
      <c r="AC63" s="49"/>
      <c r="AD63" s="48">
        <f>SUM(AE63:AH63)</f>
        <v>5000</v>
      </c>
      <c r="AE63" s="47">
        <v>5000</v>
      </c>
      <c r="AF63" s="47"/>
      <c r="AG63" s="47"/>
      <c r="AH63" s="47"/>
      <c r="AI63" s="50">
        <f>C63+AD63+AC63</f>
        <v>595248</v>
      </c>
    </row>
    <row r="64" spans="1:35" s="95" customFormat="1" ht="29.25" customHeight="1">
      <c r="A64" s="41"/>
      <c r="B64" s="30"/>
      <c r="C64" s="48"/>
      <c r="D64" s="47"/>
      <c r="E64" s="47"/>
      <c r="F64" s="46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6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9"/>
      <c r="AD64" s="48"/>
      <c r="AE64" s="47"/>
      <c r="AF64" s="47"/>
      <c r="AG64" s="47"/>
      <c r="AH64" s="47"/>
      <c r="AI64" s="50"/>
    </row>
    <row r="65" spans="1:38" ht="41.25" customHeight="1">
      <c r="A65" s="93" t="s">
        <v>99</v>
      </c>
      <c r="B65" s="94" t="s">
        <v>100</v>
      </c>
      <c r="C65" s="48">
        <f>D65+E65+F65+P65+Q65+X65+Y65</f>
        <v>0</v>
      </c>
      <c r="D65" s="52"/>
      <c r="E65" s="52"/>
      <c r="F65" s="54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4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3">
        <v>300000</v>
      </c>
      <c r="AD65" s="48">
        <f>SUM(AE65:AH65)</f>
        <v>0</v>
      </c>
      <c r="AE65" s="52"/>
      <c r="AF65" s="52"/>
      <c r="AG65" s="52"/>
      <c r="AH65" s="52"/>
      <c r="AI65" s="50">
        <f>C65+AD65+AC65</f>
        <v>300000</v>
      </c>
    </row>
    <row r="66" spans="1:38" s="95" customFormat="1" ht="31.5" customHeight="1">
      <c r="A66" s="41" t="s">
        <v>59</v>
      </c>
      <c r="B66" s="30" t="s">
        <v>60</v>
      </c>
      <c r="C66" s="48">
        <f t="shared" si="1"/>
        <v>50000</v>
      </c>
      <c r="D66" s="47"/>
      <c r="E66" s="47"/>
      <c r="F66" s="46">
        <f t="shared" si="2"/>
        <v>0</v>
      </c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6">
        <f t="shared" si="3"/>
        <v>0</v>
      </c>
      <c r="R66" s="47"/>
      <c r="S66" s="47"/>
      <c r="T66" s="47"/>
      <c r="U66" s="47"/>
      <c r="V66" s="47"/>
      <c r="W66" s="47"/>
      <c r="X66" s="47"/>
      <c r="Y66" s="47">
        <f t="shared" si="4"/>
        <v>50000</v>
      </c>
      <c r="Z66" s="47">
        <v>50000</v>
      </c>
      <c r="AA66" s="47"/>
      <c r="AB66" s="47"/>
      <c r="AC66" s="49"/>
      <c r="AD66" s="48">
        <f t="shared" si="11"/>
        <v>0</v>
      </c>
      <c r="AE66" s="47"/>
      <c r="AF66" s="47"/>
      <c r="AG66" s="47"/>
      <c r="AH66" s="47"/>
      <c r="AI66" s="50">
        <f t="shared" si="0"/>
        <v>50000</v>
      </c>
    </row>
    <row r="67" spans="1:38" s="32" customFormat="1" ht="57.75" customHeight="1">
      <c r="A67" s="99" t="s">
        <v>104</v>
      </c>
      <c r="B67" s="36" t="s">
        <v>105</v>
      </c>
      <c r="C67" s="48">
        <f t="shared" si="1"/>
        <v>0</v>
      </c>
      <c r="F67" s="46">
        <f t="shared" si="2"/>
        <v>0</v>
      </c>
      <c r="Q67" s="46">
        <f t="shared" si="3"/>
        <v>0</v>
      </c>
      <c r="Y67" s="47">
        <f t="shared" si="4"/>
        <v>0</v>
      </c>
      <c r="AC67" s="34"/>
      <c r="AD67" s="48">
        <f t="shared" si="11"/>
        <v>200000</v>
      </c>
      <c r="AG67" s="32">
        <v>200000</v>
      </c>
      <c r="AI67" s="50">
        <f t="shared" si="0"/>
        <v>200000</v>
      </c>
    </row>
    <row r="68" spans="1:38" s="32" customFormat="1" ht="41.25" customHeight="1">
      <c r="A68" s="99"/>
      <c r="B68" s="36" t="s">
        <v>108</v>
      </c>
      <c r="C68" s="48">
        <f t="shared" si="1"/>
        <v>0</v>
      </c>
      <c r="F68" s="46">
        <f t="shared" si="2"/>
        <v>0</v>
      </c>
      <c r="Q68" s="46">
        <f t="shared" si="3"/>
        <v>0</v>
      </c>
      <c r="Y68" s="47">
        <f t="shared" si="4"/>
        <v>0</v>
      </c>
      <c r="AC68" s="34"/>
      <c r="AD68" s="48">
        <f t="shared" si="11"/>
        <v>0</v>
      </c>
      <c r="AI68" s="50">
        <f t="shared" si="0"/>
        <v>0</v>
      </c>
    </row>
    <row r="69" spans="1:38" s="32" customFormat="1" ht="30" customHeight="1">
      <c r="A69" s="99"/>
      <c r="B69" s="36"/>
      <c r="C69" s="48">
        <f t="shared" si="1"/>
        <v>0</v>
      </c>
      <c r="F69" s="46">
        <f t="shared" si="2"/>
        <v>0</v>
      </c>
      <c r="Q69" s="46">
        <f t="shared" si="3"/>
        <v>0</v>
      </c>
      <c r="Y69" s="47">
        <f t="shared" si="4"/>
        <v>0</v>
      </c>
      <c r="AC69" s="34"/>
      <c r="AD69" s="48">
        <f t="shared" si="11"/>
        <v>0</v>
      </c>
      <c r="AI69" s="50">
        <f t="shared" si="0"/>
        <v>0</v>
      </c>
    </row>
    <row r="70" spans="1:38" s="32" customFormat="1" ht="30" customHeight="1">
      <c r="A70" s="39"/>
      <c r="B70" s="36"/>
      <c r="C70" s="48">
        <f t="shared" si="1"/>
        <v>0</v>
      </c>
      <c r="F70" s="46">
        <f t="shared" si="2"/>
        <v>0</v>
      </c>
      <c r="Q70" s="46">
        <f t="shared" si="3"/>
        <v>0</v>
      </c>
      <c r="Y70" s="32">
        <f t="shared" si="4"/>
        <v>0</v>
      </c>
      <c r="AC70" s="34"/>
      <c r="AD70" s="48">
        <f t="shared" si="11"/>
        <v>0</v>
      </c>
      <c r="AI70" s="50">
        <f t="shared" si="0"/>
        <v>0</v>
      </c>
    </row>
    <row r="71" spans="1:38" s="33" customFormat="1" ht="30" customHeight="1">
      <c r="A71" s="100"/>
      <c r="B71" s="101" t="s">
        <v>34</v>
      </c>
      <c r="C71" s="48">
        <f>C16+C17+C19+C31+C32+C36+C37+C38+C40+C43+C45+C58+C59+C62+C63+C64+C66+C67+C33+C34+C41</f>
        <v>25529535</v>
      </c>
      <c r="D71" s="48">
        <f t="shared" ref="D71:AI71" si="16">D16+D17+D19+D31+D32+D36+D37+D38+D40+D43+D45+D58+D59+D62+D63+D64+D66+D67+D33+D34+D41</f>
        <v>11405893</v>
      </c>
      <c r="E71" s="48">
        <f t="shared" si="16"/>
        <v>4216554</v>
      </c>
      <c r="F71" s="48">
        <f t="shared" si="16"/>
        <v>1939678</v>
      </c>
      <c r="G71" s="48">
        <f t="shared" si="16"/>
        <v>525005</v>
      </c>
      <c r="H71" s="48">
        <f t="shared" si="16"/>
        <v>24900</v>
      </c>
      <c r="I71" s="48">
        <f t="shared" si="16"/>
        <v>450798</v>
      </c>
      <c r="J71" s="48">
        <f t="shared" si="16"/>
        <v>38890</v>
      </c>
      <c r="K71" s="48">
        <f t="shared" si="16"/>
        <v>150650</v>
      </c>
      <c r="L71" s="48">
        <f t="shared" si="16"/>
        <v>33842</v>
      </c>
      <c r="M71" s="48">
        <f t="shared" si="16"/>
        <v>299470</v>
      </c>
      <c r="N71" s="48">
        <f t="shared" si="16"/>
        <v>169313</v>
      </c>
      <c r="O71" s="48">
        <f t="shared" si="16"/>
        <v>246810</v>
      </c>
      <c r="P71" s="48">
        <f t="shared" si="16"/>
        <v>87500</v>
      </c>
      <c r="Q71" s="48">
        <f t="shared" si="16"/>
        <v>958110</v>
      </c>
      <c r="R71" s="48">
        <f t="shared" si="16"/>
        <v>353800</v>
      </c>
      <c r="S71" s="48">
        <f t="shared" si="16"/>
        <v>141600</v>
      </c>
      <c r="T71" s="48">
        <f t="shared" si="16"/>
        <v>349800</v>
      </c>
      <c r="U71" s="48">
        <f t="shared" si="16"/>
        <v>41400</v>
      </c>
      <c r="V71" s="48">
        <f t="shared" si="16"/>
        <v>56710</v>
      </c>
      <c r="W71" s="48">
        <f t="shared" si="16"/>
        <v>14800</v>
      </c>
      <c r="X71" s="48">
        <f t="shared" si="16"/>
        <v>1052500</v>
      </c>
      <c r="Y71" s="48">
        <f t="shared" si="16"/>
        <v>5869300</v>
      </c>
      <c r="Z71" s="48">
        <f t="shared" si="16"/>
        <v>5130000</v>
      </c>
      <c r="AA71" s="48">
        <f t="shared" si="16"/>
        <v>695500</v>
      </c>
      <c r="AB71" s="48">
        <f t="shared" si="16"/>
        <v>25000</v>
      </c>
      <c r="AC71" s="48">
        <f t="shared" si="16"/>
        <v>0</v>
      </c>
      <c r="AD71" s="48">
        <f t="shared" si="16"/>
        <v>2814410</v>
      </c>
      <c r="AE71" s="48">
        <f t="shared" si="16"/>
        <v>223050</v>
      </c>
      <c r="AF71" s="48">
        <f t="shared" si="16"/>
        <v>15700</v>
      </c>
      <c r="AG71" s="48">
        <f t="shared" si="16"/>
        <v>2075660</v>
      </c>
      <c r="AH71" s="48">
        <f t="shared" si="16"/>
        <v>500000</v>
      </c>
      <c r="AI71" s="48">
        <f t="shared" si="16"/>
        <v>28343945</v>
      </c>
      <c r="AL71" s="102" t="s">
        <v>112</v>
      </c>
    </row>
    <row r="72" spans="1:38">
      <c r="A72" s="40"/>
      <c r="Y72" s="32">
        <f t="shared" si="4"/>
        <v>0</v>
      </c>
    </row>
    <row r="73" spans="1:38">
      <c r="A73" s="40"/>
    </row>
    <row r="74" spans="1:38">
      <c r="A74" s="40"/>
    </row>
    <row r="75" spans="1:38">
      <c r="A75" s="40"/>
    </row>
    <row r="76" spans="1:38">
      <c r="A76" s="40"/>
    </row>
  </sheetData>
  <customSheetViews>
    <customSheetView guid="{AFA85C7D-201A-44E2-9FEF-FB09D8FA14DB}" scale="50" showPageBreaks="1" view="pageBreakPreview" showRuler="0">
      <pane xSplit="2" ySplit="4" topLeftCell="AA44" activePane="bottomRight" state="frozen"/>
      <selection pane="bottomRight" activeCell="Z31" sqref="Z31"/>
      <colBreaks count="2" manualBreakCount="2">
        <brk id="16" max="69" man="1"/>
        <brk id="29" max="69" man="1"/>
      </colBreaks>
      <pageMargins left="0.48" right="0.36" top="0.47" bottom="0.49" header="0.5" footer="0.5"/>
      <pageSetup paperSize="9" scale="29" orientation="landscape" r:id="rId1"/>
      <headerFooter alignWithMargins="0"/>
    </customSheetView>
    <customSheetView guid="{C02E931C-E2B6-44D6-B9B6-45895A12EB36}" scale="50" showPageBreaks="1" view="pageBreakPreview" showRuler="0">
      <pane xSplit="2" ySplit="4" topLeftCell="AA44" activePane="bottomRight" state="frozen"/>
      <selection pane="bottomRight" activeCell="Z31" sqref="Z31"/>
      <colBreaks count="2" manualBreakCount="2">
        <brk id="16" max="69" man="1"/>
        <brk id="29" max="69" man="1"/>
      </colBreaks>
      <pageMargins left="0.48" right="0.36" top="0.47" bottom="0.49" header="0.5" footer="0.5"/>
      <pageSetup paperSize="9" scale="29" orientation="landscape" r:id="rId2"/>
      <headerFooter alignWithMargins="0"/>
    </customSheetView>
    <customSheetView guid="{3A0F5786-DD89-4CC0-B609-902CBD2A88D0}" scale="50" showPageBreaks="1" printArea="1" hiddenRows="1" view="pageBreakPreview" showRuler="0">
      <pane xSplit="2" ySplit="4" topLeftCell="C14" activePane="bottomRight" state="frozen"/>
      <selection pane="bottomRight" activeCell="A19" sqref="A19:IV63"/>
      <colBreaks count="2" manualBreakCount="2">
        <brk id="16" max="40" man="1"/>
        <brk id="29" max="40" man="1"/>
      </colBreaks>
      <pageMargins left="0.48" right="0.36" top="0.47" bottom="0.49" header="0.5" footer="0.5"/>
      <pageSetup paperSize="9" scale="47" orientation="landscape" r:id="rId3"/>
      <headerFooter alignWithMargins="0"/>
    </customSheetView>
    <customSheetView guid="{39F5A461-57E4-11D9-9EE7-0002B31CD0A9}" scale="75" showPageBreaks="1" printArea="1" showRuler="0">
      <pane xSplit="2" ySplit="4" topLeftCell="Q38" activePane="bottomRight" state="frozen"/>
      <selection pane="bottomRight" activeCell="V35" sqref="V35"/>
      <colBreaks count="2" manualBreakCount="2">
        <brk id="16" max="40" man="1"/>
        <brk id="29" max="40" man="1"/>
      </colBreaks>
      <pageMargins left="0.48" right="0.36" top="0.47" bottom="0.49" header="0.5" footer="0.5"/>
      <pageSetup paperSize="9" scale="47" orientation="landscape" r:id="rId4"/>
      <headerFooter alignWithMargins="0"/>
    </customSheetView>
    <customSheetView guid="{C4239800-57E3-11D9-B162-00018002F0A4}" scale="50" showPageBreaks="1" view="pageBreakPreview" showRuler="0">
      <pane xSplit="2" ySplit="4" topLeftCell="C5" activePane="bottomRight" state="frozen"/>
      <selection pane="bottomRight" activeCell="I11" sqref="I11"/>
      <colBreaks count="4" manualBreakCount="4">
        <brk id="10" max="75" man="1"/>
        <brk id="16" max="69" man="1"/>
        <brk id="27" max="75" man="1"/>
        <brk id="29" max="69" man="1"/>
      </colBreaks>
      <pageMargins left="0.48" right="0.36" top="0.47" bottom="0.49" header="0.5" footer="0.5"/>
      <pageSetup paperSize="9" scale="75" orientation="landscape" r:id="rId5"/>
      <headerFooter alignWithMargins="0"/>
    </customSheetView>
    <customSheetView guid="{CB8B9A01-6A6F-4CBA-9FB9-1B7501FD2FAE}" scale="50" showPageBreaks="1" view="pageBreakPreview" showRuler="0">
      <pane xSplit="2" ySplit="4" topLeftCell="AA44" activePane="bottomRight" state="frozen"/>
      <selection pane="bottomRight" activeCell="Z31" sqref="Z31"/>
      <colBreaks count="2" manualBreakCount="2">
        <brk id="16" max="69" man="1"/>
        <brk id="29" max="69" man="1"/>
      </colBreaks>
      <pageMargins left="0.48" right="0.36" top="0.47" bottom="0.49" header="0.5" footer="0.5"/>
      <pageSetup paperSize="9" scale="29" orientation="landscape" r:id="rId6"/>
      <headerFooter alignWithMargins="0"/>
    </customSheetView>
    <customSheetView guid="{44195939-FF8E-42E2-8003-8D5D0D47E574}" scale="50" showPageBreaks="1" view="pageBreakPreview" showRuler="0">
      <pane xSplit="2" ySplit="4" topLeftCell="AA44" activePane="bottomRight" state="frozen"/>
      <selection pane="bottomRight" activeCell="Z31" sqref="Z31"/>
      <colBreaks count="2" manualBreakCount="2">
        <brk id="16" max="69" man="1"/>
        <brk id="29" max="69" man="1"/>
      </colBreaks>
      <pageMargins left="0.48" right="0.36" top="0.47" bottom="0.49" header="0.5" footer="0.5"/>
      <pageSetup paperSize="9" scale="29" orientation="landscape" r:id="rId7"/>
      <headerFooter alignWithMargins="0"/>
    </customSheetView>
  </customSheetViews>
  <mergeCells count="7">
    <mergeCell ref="A49:A53"/>
    <mergeCell ref="AI3:AI4"/>
    <mergeCell ref="C3:AG3"/>
    <mergeCell ref="A16:B16"/>
    <mergeCell ref="B3:B4"/>
    <mergeCell ref="A3:A4"/>
    <mergeCell ref="A5:A15"/>
  </mergeCells>
  <phoneticPr fontId="0" type="noConversion"/>
  <pageMargins left="0.48" right="0.36" top="0.47" bottom="0.49" header="0.5" footer="0.5"/>
  <pageSetup paperSize="9" scale="29" orientation="landscape" r:id="rId8"/>
  <headerFooter alignWithMargins="0"/>
  <colBreaks count="2" manualBreakCount="2">
    <brk id="16" max="69" man="1"/>
    <brk id="29" max="69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H49"/>
  <sheetViews>
    <sheetView view="pageBreakPreview" zoomScale="75" zoomScaleNormal="100" zoomScaleSheetLayoutView="75" workbookViewId="0">
      <pane xSplit="2" ySplit="4" topLeftCell="C35" activePane="bottomRight" state="frozen"/>
      <selection pane="topRight" activeCell="C1" sqref="C1"/>
      <selection pane="bottomLeft" activeCell="A5" sqref="A5"/>
      <selection pane="bottomRight" activeCell="AH17" sqref="AH17"/>
    </sheetView>
  </sheetViews>
  <sheetFormatPr defaultRowHeight="15.75"/>
  <cols>
    <col min="1" max="1" width="8.28515625" style="2" customWidth="1"/>
    <col min="2" max="2" width="33.5703125" style="2" customWidth="1"/>
    <col min="3" max="3" width="14.5703125" style="10" customWidth="1"/>
    <col min="4" max="4" width="11.85546875" style="2" customWidth="1"/>
    <col min="5" max="5" width="11.28515625" style="2" customWidth="1"/>
    <col min="6" max="6" width="11.7109375" style="11" customWidth="1"/>
    <col min="7" max="7" width="11.28515625" style="2" customWidth="1"/>
    <col min="8" max="8" width="9.42578125" style="2" bestFit="1" customWidth="1"/>
    <col min="9" max="9" width="10.42578125" style="2" customWidth="1"/>
    <col min="10" max="10" width="9.42578125" style="2" bestFit="1" customWidth="1"/>
    <col min="11" max="11" width="9.5703125" style="2" bestFit="1" customWidth="1"/>
    <col min="12" max="12" width="9.42578125" style="2" bestFit="1" customWidth="1"/>
    <col min="13" max="13" width="11.85546875" style="2" customWidth="1"/>
    <col min="14" max="14" width="9.5703125" style="2" bestFit="1" customWidth="1"/>
    <col min="15" max="15" width="9.42578125" style="2" bestFit="1" customWidth="1"/>
    <col min="16" max="16" width="9.85546875" style="2" bestFit="1" customWidth="1"/>
    <col min="17" max="17" width="11.7109375" style="11" customWidth="1"/>
    <col min="18" max="18" width="12.7109375" style="2" customWidth="1"/>
    <col min="19" max="19" width="9.28515625" style="2" bestFit="1" customWidth="1"/>
    <col min="20" max="20" width="9.42578125" style="2" bestFit="1" customWidth="1"/>
    <col min="21" max="23" width="9.28515625" style="2" bestFit="1" customWidth="1"/>
    <col min="24" max="26" width="9.42578125" style="2" bestFit="1" customWidth="1"/>
    <col min="27" max="28" width="9.28515625" style="2" bestFit="1" customWidth="1"/>
    <col min="29" max="29" width="9.28515625" style="12" bestFit="1" customWidth="1"/>
    <col min="30" max="30" width="11.42578125" style="10" customWidth="1"/>
    <col min="31" max="31" width="9.42578125" style="2" bestFit="1" customWidth="1"/>
    <col min="32" max="32" width="9.28515625" style="2" bestFit="1" customWidth="1"/>
    <col min="33" max="33" width="11.5703125" style="2" customWidth="1"/>
    <col min="34" max="34" width="12.42578125" style="10" customWidth="1"/>
    <col min="35" max="16384" width="9.140625" style="2"/>
  </cols>
  <sheetData>
    <row r="1" spans="1:34" ht="18.75">
      <c r="A1" s="19"/>
      <c r="C1" s="19" t="s">
        <v>49</v>
      </c>
    </row>
    <row r="3" spans="1:34" s="7" customFormat="1">
      <c r="A3" s="200"/>
      <c r="B3" s="200" t="s">
        <v>28</v>
      </c>
      <c r="C3" s="196" t="s">
        <v>40</v>
      </c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96"/>
      <c r="V3" s="196"/>
      <c r="W3" s="196"/>
      <c r="X3" s="196"/>
      <c r="Y3" s="196"/>
      <c r="Z3" s="196"/>
      <c r="AA3" s="196"/>
      <c r="AB3" s="196"/>
      <c r="AC3" s="196"/>
      <c r="AD3" s="196"/>
      <c r="AE3" s="196"/>
      <c r="AF3" s="196"/>
      <c r="AG3" s="196"/>
      <c r="AH3" s="195" t="s">
        <v>34</v>
      </c>
    </row>
    <row r="4" spans="1:34" s="7" customFormat="1">
      <c r="A4" s="200"/>
      <c r="B4" s="200"/>
      <c r="C4" s="8">
        <v>1000</v>
      </c>
      <c r="D4" s="9">
        <v>1111</v>
      </c>
      <c r="E4" s="9">
        <v>1120</v>
      </c>
      <c r="F4" s="15">
        <v>1130</v>
      </c>
      <c r="G4" s="9">
        <v>1131</v>
      </c>
      <c r="H4" s="9">
        <v>1132</v>
      </c>
      <c r="I4" s="9">
        <v>1133</v>
      </c>
      <c r="J4" s="9">
        <v>1134</v>
      </c>
      <c r="K4" s="9">
        <v>1135</v>
      </c>
      <c r="L4" s="9">
        <v>1136</v>
      </c>
      <c r="M4" s="9">
        <v>1137</v>
      </c>
      <c r="N4" s="9">
        <v>1138</v>
      </c>
      <c r="O4" s="9">
        <v>1139</v>
      </c>
      <c r="P4" s="9">
        <v>1140</v>
      </c>
      <c r="Q4" s="15">
        <v>1160</v>
      </c>
      <c r="R4" s="9">
        <v>1161</v>
      </c>
      <c r="S4" s="9">
        <v>1162</v>
      </c>
      <c r="T4" s="9">
        <v>1163</v>
      </c>
      <c r="U4" s="9">
        <v>1164</v>
      </c>
      <c r="V4" s="9">
        <v>1165</v>
      </c>
      <c r="W4" s="9">
        <v>1166</v>
      </c>
      <c r="X4" s="9">
        <v>1170</v>
      </c>
      <c r="Y4" s="9">
        <v>1300</v>
      </c>
      <c r="Z4" s="9">
        <v>1310</v>
      </c>
      <c r="AA4" s="9">
        <v>1341</v>
      </c>
      <c r="AB4" s="9">
        <v>1343</v>
      </c>
      <c r="AC4" s="16"/>
      <c r="AD4" s="8">
        <v>2000</v>
      </c>
      <c r="AE4" s="9">
        <v>2110</v>
      </c>
      <c r="AF4" s="9">
        <v>2132</v>
      </c>
      <c r="AG4" s="9">
        <v>2133</v>
      </c>
      <c r="AH4" s="195"/>
    </row>
    <row r="5" spans="1:34" ht="30" customHeight="1">
      <c r="A5" s="201" t="s">
        <v>6</v>
      </c>
      <c r="B5" s="45" t="s">
        <v>0</v>
      </c>
      <c r="C5" s="3">
        <f t="shared" ref="C5:C31" si="0">D5+E5+F5+P5+Q5+X5+Y5</f>
        <v>20000</v>
      </c>
      <c r="D5" s="4"/>
      <c r="E5" s="4"/>
      <c r="F5" s="56">
        <f t="shared" ref="F5:F45" si="1">SUM(G5:O5)</f>
        <v>20000</v>
      </c>
      <c r="G5" s="4">
        <v>15000</v>
      </c>
      <c r="H5" s="4"/>
      <c r="I5" s="4"/>
      <c r="J5" s="4"/>
      <c r="K5" s="4"/>
      <c r="L5" s="4">
        <v>2000</v>
      </c>
      <c r="M5" s="4"/>
      <c r="N5" s="4"/>
      <c r="O5" s="4">
        <v>3000</v>
      </c>
      <c r="P5" s="4"/>
      <c r="Q5" s="56">
        <f t="shared" ref="Q5:Q45" si="2">SUM(R5:W5)</f>
        <v>0</v>
      </c>
      <c r="R5" s="4"/>
      <c r="S5" s="4"/>
      <c r="T5" s="4"/>
      <c r="U5" s="4"/>
      <c r="V5" s="4"/>
      <c r="W5" s="4"/>
      <c r="X5" s="4"/>
      <c r="Y5" s="4">
        <f t="shared" ref="Y5:Y36" si="3">SUM(Z5:AB5)</f>
        <v>0</v>
      </c>
      <c r="Z5" s="4"/>
      <c r="AA5" s="4"/>
      <c r="AB5" s="4"/>
      <c r="AC5" s="57"/>
      <c r="AD5" s="3">
        <f t="shared" ref="AD5:AD45" si="4">SUM(AE5:AG5)</f>
        <v>0</v>
      </c>
      <c r="AE5" s="4"/>
      <c r="AF5" s="4"/>
      <c r="AG5" s="4"/>
      <c r="AH5" s="3">
        <f t="shared" ref="AH5:AH45" si="5">C5+AD5</f>
        <v>20000</v>
      </c>
    </row>
    <row r="6" spans="1:34" ht="30" customHeight="1">
      <c r="A6" s="201"/>
      <c r="B6" s="1" t="s">
        <v>2</v>
      </c>
      <c r="C6" s="3">
        <f t="shared" si="0"/>
        <v>0</v>
      </c>
      <c r="D6" s="4"/>
      <c r="E6" s="4"/>
      <c r="F6" s="56">
        <f t="shared" si="1"/>
        <v>0</v>
      </c>
      <c r="G6" s="4"/>
      <c r="H6" s="4"/>
      <c r="I6" s="4"/>
      <c r="J6" s="4"/>
      <c r="K6" s="4"/>
      <c r="L6" s="4"/>
      <c r="M6" s="4"/>
      <c r="N6" s="4"/>
      <c r="O6" s="4"/>
      <c r="P6" s="4"/>
      <c r="Q6" s="56">
        <f t="shared" si="2"/>
        <v>0</v>
      </c>
      <c r="R6" s="4"/>
      <c r="S6" s="4"/>
      <c r="T6" s="4"/>
      <c r="U6" s="4"/>
      <c r="V6" s="4"/>
      <c r="W6" s="4"/>
      <c r="X6" s="4"/>
      <c r="Y6" s="4">
        <f t="shared" si="3"/>
        <v>0</v>
      </c>
      <c r="Z6" s="4"/>
      <c r="AA6" s="4"/>
      <c r="AB6" s="4"/>
      <c r="AC6" s="57"/>
      <c r="AD6" s="3">
        <f t="shared" si="4"/>
        <v>0</v>
      </c>
      <c r="AE6" s="4"/>
      <c r="AF6" s="4"/>
      <c r="AG6" s="4"/>
      <c r="AH6" s="3">
        <f t="shared" si="5"/>
        <v>0</v>
      </c>
    </row>
    <row r="7" spans="1:34" ht="30" customHeight="1">
      <c r="A7" s="201"/>
      <c r="B7" s="1" t="s">
        <v>3</v>
      </c>
      <c r="C7" s="3">
        <f t="shared" si="0"/>
        <v>0</v>
      </c>
      <c r="D7" s="4"/>
      <c r="E7" s="4"/>
      <c r="F7" s="56">
        <f t="shared" si="1"/>
        <v>0</v>
      </c>
      <c r="G7" s="4"/>
      <c r="H7" s="4"/>
      <c r="I7" s="4"/>
      <c r="J7" s="4"/>
      <c r="K7" s="4"/>
      <c r="L7" s="4"/>
      <c r="M7" s="4"/>
      <c r="N7" s="4"/>
      <c r="O7" s="4"/>
      <c r="P7" s="4"/>
      <c r="Q7" s="56">
        <f t="shared" si="2"/>
        <v>0</v>
      </c>
      <c r="R7" s="4"/>
      <c r="S7" s="4"/>
      <c r="T7" s="4"/>
      <c r="U7" s="4"/>
      <c r="V7" s="4"/>
      <c r="W7" s="4"/>
      <c r="X7" s="4"/>
      <c r="Y7" s="4">
        <f t="shared" si="3"/>
        <v>0</v>
      </c>
      <c r="Z7" s="4"/>
      <c r="AA7" s="4"/>
      <c r="AB7" s="4"/>
      <c r="AC7" s="57"/>
      <c r="AD7" s="3">
        <f t="shared" si="4"/>
        <v>0</v>
      </c>
      <c r="AE7" s="4"/>
      <c r="AF7" s="4"/>
      <c r="AG7" s="4"/>
      <c r="AH7" s="3">
        <f t="shared" si="5"/>
        <v>0</v>
      </c>
    </row>
    <row r="8" spans="1:34" s="13" customFormat="1" ht="30" customHeight="1">
      <c r="A8" s="201"/>
      <c r="B8" s="1" t="s">
        <v>5</v>
      </c>
      <c r="C8" s="3">
        <f t="shared" si="0"/>
        <v>0</v>
      </c>
      <c r="D8" s="6"/>
      <c r="E8" s="6"/>
      <c r="F8" s="56">
        <f t="shared" si="1"/>
        <v>0</v>
      </c>
      <c r="G8" s="6"/>
      <c r="H8" s="6"/>
      <c r="I8" s="6"/>
      <c r="J8" s="6"/>
      <c r="K8" s="6"/>
      <c r="L8" s="6"/>
      <c r="M8" s="6"/>
      <c r="N8" s="6"/>
      <c r="O8" s="6"/>
      <c r="P8" s="6"/>
      <c r="Q8" s="56">
        <f t="shared" si="2"/>
        <v>0</v>
      </c>
      <c r="R8" s="6"/>
      <c r="S8" s="6"/>
      <c r="T8" s="6"/>
      <c r="U8" s="6"/>
      <c r="V8" s="6"/>
      <c r="W8" s="6"/>
      <c r="X8" s="6">
        <v>0</v>
      </c>
      <c r="Y8" s="4">
        <f t="shared" si="3"/>
        <v>0</v>
      </c>
      <c r="Z8" s="6"/>
      <c r="AA8" s="6"/>
      <c r="AB8" s="6"/>
      <c r="AC8" s="58"/>
      <c r="AD8" s="3">
        <f t="shared" si="4"/>
        <v>0</v>
      </c>
      <c r="AE8" s="6"/>
      <c r="AF8" s="6"/>
      <c r="AG8" s="6"/>
      <c r="AH8" s="3">
        <f t="shared" si="5"/>
        <v>0</v>
      </c>
    </row>
    <row r="9" spans="1:34" ht="30" customHeight="1">
      <c r="A9" s="201"/>
      <c r="B9" s="44" t="s">
        <v>30</v>
      </c>
      <c r="C9" s="3">
        <f t="shared" si="0"/>
        <v>140000</v>
      </c>
      <c r="D9" s="4">
        <v>76220</v>
      </c>
      <c r="E9" s="4">
        <v>28490</v>
      </c>
      <c r="F9" s="56">
        <f t="shared" si="1"/>
        <v>33690</v>
      </c>
      <c r="G9" s="4">
        <v>7400</v>
      </c>
      <c r="H9" s="4"/>
      <c r="I9" s="4"/>
      <c r="J9" s="4"/>
      <c r="K9" s="4">
        <v>11955</v>
      </c>
      <c r="L9" s="4">
        <v>0</v>
      </c>
      <c r="M9" s="4">
        <v>1885</v>
      </c>
      <c r="N9" s="4">
        <v>10150</v>
      </c>
      <c r="O9" s="4">
        <v>2300</v>
      </c>
      <c r="P9" s="4">
        <v>1600</v>
      </c>
      <c r="Q9" s="56">
        <f t="shared" si="2"/>
        <v>0</v>
      </c>
      <c r="R9" s="4"/>
      <c r="S9" s="4"/>
      <c r="T9" s="4"/>
      <c r="U9" s="4"/>
      <c r="V9" s="4"/>
      <c r="W9" s="4"/>
      <c r="X9" s="4"/>
      <c r="Y9" s="4">
        <f t="shared" si="3"/>
        <v>0</v>
      </c>
      <c r="Z9" s="4"/>
      <c r="AA9" s="4"/>
      <c r="AB9" s="4"/>
      <c r="AC9" s="57"/>
      <c r="AD9" s="3">
        <f t="shared" si="4"/>
        <v>0</v>
      </c>
      <c r="AE9" s="4"/>
      <c r="AF9" s="4"/>
      <c r="AG9" s="6"/>
      <c r="AH9" s="3">
        <f t="shared" si="5"/>
        <v>140000</v>
      </c>
    </row>
    <row r="10" spans="1:34" ht="30" customHeight="1">
      <c r="A10" s="201"/>
      <c r="B10" s="17" t="s">
        <v>4</v>
      </c>
      <c r="C10" s="3">
        <f t="shared" si="0"/>
        <v>0</v>
      </c>
      <c r="D10" s="4"/>
      <c r="E10" s="4"/>
      <c r="F10" s="56">
        <f t="shared" si="1"/>
        <v>0</v>
      </c>
      <c r="G10" s="4"/>
      <c r="H10" s="4"/>
      <c r="I10" s="4"/>
      <c r="J10" s="4"/>
      <c r="K10" s="4"/>
      <c r="L10" s="4"/>
      <c r="M10" s="4"/>
      <c r="N10" s="4"/>
      <c r="O10" s="4"/>
      <c r="P10" s="4"/>
      <c r="Q10" s="56">
        <f t="shared" si="2"/>
        <v>0</v>
      </c>
      <c r="R10" s="4"/>
      <c r="S10" s="4"/>
      <c r="T10" s="4"/>
      <c r="U10" s="4"/>
      <c r="V10" s="4"/>
      <c r="W10" s="4"/>
      <c r="X10" s="4"/>
      <c r="Y10" s="4">
        <f t="shared" si="3"/>
        <v>0</v>
      </c>
      <c r="Z10" s="4"/>
      <c r="AA10" s="4"/>
      <c r="AB10" s="4"/>
      <c r="AC10" s="57"/>
      <c r="AD10" s="3">
        <f t="shared" si="4"/>
        <v>0</v>
      </c>
      <c r="AE10" s="4"/>
      <c r="AF10" s="4"/>
      <c r="AG10" s="4"/>
      <c r="AH10" s="3">
        <f t="shared" si="5"/>
        <v>0</v>
      </c>
    </row>
    <row r="11" spans="1:34" ht="30" customHeight="1">
      <c r="A11" s="201"/>
      <c r="B11" s="17" t="s">
        <v>31</v>
      </c>
      <c r="C11" s="3">
        <f t="shared" si="0"/>
        <v>0</v>
      </c>
      <c r="D11" s="4"/>
      <c r="E11" s="4"/>
      <c r="F11" s="56">
        <f t="shared" si="1"/>
        <v>0</v>
      </c>
      <c r="G11" s="4"/>
      <c r="H11" s="4"/>
      <c r="I11" s="4"/>
      <c r="J11" s="4"/>
      <c r="K11" s="4"/>
      <c r="L11" s="4"/>
      <c r="M11" s="4"/>
      <c r="N11" s="4"/>
      <c r="O11" s="4"/>
      <c r="P11" s="4"/>
      <c r="Q11" s="56">
        <f t="shared" si="2"/>
        <v>0</v>
      </c>
      <c r="R11" s="4"/>
      <c r="S11" s="4"/>
      <c r="T11" s="4"/>
      <c r="U11" s="4"/>
      <c r="V11" s="4"/>
      <c r="W11" s="4"/>
      <c r="X11" s="4"/>
      <c r="Y11" s="4">
        <f t="shared" si="3"/>
        <v>0</v>
      </c>
      <c r="Z11" s="4"/>
      <c r="AA11" s="4"/>
      <c r="AB11" s="4"/>
      <c r="AC11" s="57"/>
      <c r="AD11" s="3">
        <f t="shared" si="4"/>
        <v>0</v>
      </c>
      <c r="AE11" s="4"/>
      <c r="AF11" s="4"/>
      <c r="AG11" s="4"/>
      <c r="AH11" s="3">
        <f t="shared" si="5"/>
        <v>0</v>
      </c>
    </row>
    <row r="12" spans="1:34" ht="30" customHeight="1">
      <c r="A12" s="201"/>
      <c r="B12" s="17" t="s">
        <v>32</v>
      </c>
      <c r="C12" s="3">
        <f t="shared" si="0"/>
        <v>0</v>
      </c>
      <c r="D12" s="4"/>
      <c r="E12" s="4"/>
      <c r="F12" s="56">
        <f t="shared" si="1"/>
        <v>0</v>
      </c>
      <c r="G12" s="4"/>
      <c r="H12" s="4"/>
      <c r="I12" s="4"/>
      <c r="J12" s="4"/>
      <c r="K12" s="4"/>
      <c r="L12" s="4"/>
      <c r="M12" s="4"/>
      <c r="N12" s="4"/>
      <c r="O12" s="4"/>
      <c r="P12" s="4"/>
      <c r="Q12" s="56">
        <f t="shared" si="2"/>
        <v>0</v>
      </c>
      <c r="R12" s="4"/>
      <c r="S12" s="4"/>
      <c r="T12" s="4"/>
      <c r="U12" s="4"/>
      <c r="V12" s="4"/>
      <c r="W12" s="4"/>
      <c r="X12" s="4"/>
      <c r="Y12" s="4">
        <f t="shared" si="3"/>
        <v>0</v>
      </c>
      <c r="Z12" s="4"/>
      <c r="AA12" s="4"/>
      <c r="AB12" s="4"/>
      <c r="AC12" s="57"/>
      <c r="AD12" s="3">
        <f t="shared" si="4"/>
        <v>0</v>
      </c>
      <c r="AE12" s="4"/>
      <c r="AF12" s="4"/>
      <c r="AG12" s="4"/>
      <c r="AH12" s="3">
        <f t="shared" si="5"/>
        <v>0</v>
      </c>
    </row>
    <row r="13" spans="1:34" ht="30" customHeight="1">
      <c r="A13" s="201"/>
      <c r="B13" s="17" t="s">
        <v>33</v>
      </c>
      <c r="C13" s="3">
        <f t="shared" si="0"/>
        <v>0</v>
      </c>
      <c r="D13" s="4"/>
      <c r="E13" s="4"/>
      <c r="F13" s="56">
        <f t="shared" si="1"/>
        <v>0</v>
      </c>
      <c r="G13" s="4"/>
      <c r="H13" s="4"/>
      <c r="I13" s="4"/>
      <c r="J13" s="4"/>
      <c r="K13" s="4"/>
      <c r="L13" s="4"/>
      <c r="M13" s="4"/>
      <c r="N13" s="4"/>
      <c r="O13" s="4"/>
      <c r="P13" s="4"/>
      <c r="Q13" s="56">
        <f t="shared" si="2"/>
        <v>0</v>
      </c>
      <c r="R13" s="4"/>
      <c r="S13" s="4"/>
      <c r="T13" s="4"/>
      <c r="U13" s="4"/>
      <c r="V13" s="4"/>
      <c r="W13" s="4"/>
      <c r="X13" s="4"/>
      <c r="Y13" s="4">
        <f t="shared" si="3"/>
        <v>0</v>
      </c>
      <c r="Z13" s="4"/>
      <c r="AA13" s="4"/>
      <c r="AB13" s="4"/>
      <c r="AC13" s="57"/>
      <c r="AD13" s="3">
        <f t="shared" si="4"/>
        <v>0</v>
      </c>
      <c r="AE13" s="4"/>
      <c r="AF13" s="4"/>
      <c r="AG13" s="4"/>
      <c r="AH13" s="3">
        <f t="shared" si="5"/>
        <v>0</v>
      </c>
    </row>
    <row r="14" spans="1:34" ht="30" customHeight="1">
      <c r="A14" s="73"/>
      <c r="B14" s="17"/>
      <c r="C14" s="3">
        <f t="shared" si="0"/>
        <v>0</v>
      </c>
      <c r="D14" s="4"/>
      <c r="E14" s="4"/>
      <c r="F14" s="56">
        <f t="shared" si="1"/>
        <v>0</v>
      </c>
      <c r="G14" s="4"/>
      <c r="H14" s="4"/>
      <c r="I14" s="4"/>
      <c r="J14" s="4"/>
      <c r="K14" s="4"/>
      <c r="L14" s="4"/>
      <c r="M14" s="4"/>
      <c r="N14" s="4"/>
      <c r="O14" s="4"/>
      <c r="P14" s="4"/>
      <c r="Q14" s="56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57"/>
      <c r="AD14" s="3">
        <f t="shared" si="4"/>
        <v>0</v>
      </c>
      <c r="AE14" s="4"/>
      <c r="AF14" s="4"/>
      <c r="AG14" s="4"/>
      <c r="AH14" s="3">
        <f t="shared" si="5"/>
        <v>0</v>
      </c>
    </row>
    <row r="15" spans="1:34" s="10" customFormat="1" ht="30" customHeight="1">
      <c r="A15" s="96"/>
      <c r="B15" s="97" t="s">
        <v>95</v>
      </c>
      <c r="C15" s="3">
        <f t="shared" si="0"/>
        <v>771840</v>
      </c>
      <c r="D15" s="3">
        <f>D16+D17+D18+D19+D20+D21+D22+D23+D24</f>
        <v>50200</v>
      </c>
      <c r="E15" s="3">
        <f>E16+E17+E18+E19+E20+E21+E22+E23+E24</f>
        <v>18050</v>
      </c>
      <c r="F15" s="56">
        <f t="shared" si="1"/>
        <v>643690</v>
      </c>
      <c r="G15" s="3">
        <f>G16+G17+G18+G19+G20+G21+G22+G23+G24</f>
        <v>148400</v>
      </c>
      <c r="H15" s="3">
        <f t="shared" ref="H15:O15" si="6">H16+H17+H18+H19+H20+H21+H22+H23+H24</f>
        <v>2300</v>
      </c>
      <c r="I15" s="3">
        <f t="shared" si="6"/>
        <v>396800</v>
      </c>
      <c r="J15" s="3">
        <f t="shared" si="6"/>
        <v>500</v>
      </c>
      <c r="K15" s="3">
        <f t="shared" si="6"/>
        <v>1200</v>
      </c>
      <c r="L15" s="3">
        <f t="shared" si="6"/>
        <v>0</v>
      </c>
      <c r="M15" s="3">
        <f t="shared" si="6"/>
        <v>46600</v>
      </c>
      <c r="N15" s="3">
        <f t="shared" si="6"/>
        <v>9100</v>
      </c>
      <c r="O15" s="3">
        <f t="shared" si="6"/>
        <v>38790</v>
      </c>
      <c r="P15" s="3">
        <f>P16+P17+P18+P19+P20+P21+P22+P23+P24</f>
        <v>21800</v>
      </c>
      <c r="Q15" s="3">
        <f t="shared" ref="Q15:AB15" si="7">Q16+Q17+Q18+Q19+Q20+Q21+Q22+Q23+Q24</f>
        <v>20800</v>
      </c>
      <c r="R15" s="3">
        <f t="shared" si="7"/>
        <v>4100</v>
      </c>
      <c r="S15" s="3">
        <f t="shared" si="7"/>
        <v>0</v>
      </c>
      <c r="T15" s="3">
        <f t="shared" si="7"/>
        <v>16700</v>
      </c>
      <c r="U15" s="3">
        <f t="shared" si="7"/>
        <v>0</v>
      </c>
      <c r="V15" s="3">
        <f t="shared" si="7"/>
        <v>0</v>
      </c>
      <c r="W15" s="3">
        <f t="shared" si="7"/>
        <v>0</v>
      </c>
      <c r="X15" s="3">
        <f t="shared" si="7"/>
        <v>17300</v>
      </c>
      <c r="Y15" s="3">
        <f t="shared" si="7"/>
        <v>0</v>
      </c>
      <c r="Z15" s="3">
        <f t="shared" si="7"/>
        <v>0</v>
      </c>
      <c r="AA15" s="3">
        <f t="shared" si="7"/>
        <v>0</v>
      </c>
      <c r="AB15" s="3">
        <f t="shared" si="7"/>
        <v>0</v>
      </c>
      <c r="AC15" s="98"/>
      <c r="AD15" s="3">
        <f t="shared" si="4"/>
        <v>305200</v>
      </c>
      <c r="AE15" s="3">
        <f>AE16+AE17+AE18+AE19+AE20+AE21+AE22+AE23+AE24</f>
        <v>50200</v>
      </c>
      <c r="AF15" s="3">
        <f>AF16+AF17+AF18+AF19+AF20+AF21+AF22+AF23+AF24</f>
        <v>0</v>
      </c>
      <c r="AG15" s="3">
        <f>AG16+AG17+AG18+AG19+AG20+AG21+AG22+AG23+AG24</f>
        <v>255000</v>
      </c>
      <c r="AH15" s="3">
        <f t="shared" si="5"/>
        <v>1077040</v>
      </c>
    </row>
    <row r="16" spans="1:34" ht="30" customHeight="1">
      <c r="A16" s="37" t="s">
        <v>7</v>
      </c>
      <c r="B16" s="83" t="s">
        <v>86</v>
      </c>
      <c r="C16" s="3">
        <f t="shared" si="0"/>
        <v>396350</v>
      </c>
      <c r="D16" s="4">
        <v>5000</v>
      </c>
      <c r="E16" s="4">
        <v>1850</v>
      </c>
      <c r="F16" s="56">
        <f t="shared" si="1"/>
        <v>389500</v>
      </c>
      <c r="G16" s="4">
        <v>5000</v>
      </c>
      <c r="H16" s="4"/>
      <c r="I16" s="4">
        <v>384200</v>
      </c>
      <c r="J16" s="4"/>
      <c r="K16" s="4"/>
      <c r="L16" s="4"/>
      <c r="M16" s="4"/>
      <c r="N16" s="4">
        <v>100</v>
      </c>
      <c r="O16" s="4">
        <v>200</v>
      </c>
      <c r="P16" s="4"/>
      <c r="Q16" s="56">
        <f>R16+S16+T16+U16+V16+W16</f>
        <v>0</v>
      </c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57"/>
      <c r="AD16" s="3">
        <f t="shared" si="4"/>
        <v>0</v>
      </c>
      <c r="AE16" s="4"/>
      <c r="AF16" s="4"/>
      <c r="AG16" s="4"/>
      <c r="AH16" s="3">
        <f t="shared" si="5"/>
        <v>396350</v>
      </c>
    </row>
    <row r="17" spans="1:34" ht="30" customHeight="1">
      <c r="A17" s="37" t="s">
        <v>8</v>
      </c>
      <c r="B17" s="30" t="s">
        <v>87</v>
      </c>
      <c r="C17" s="3">
        <f t="shared" si="0"/>
        <v>261400</v>
      </c>
      <c r="D17" s="4">
        <v>39000</v>
      </c>
      <c r="E17" s="4">
        <v>14400</v>
      </c>
      <c r="F17" s="56">
        <f t="shared" si="1"/>
        <v>168700</v>
      </c>
      <c r="G17" s="4">
        <v>91400</v>
      </c>
      <c r="H17" s="4">
        <v>2000</v>
      </c>
      <c r="I17" s="4">
        <v>8000</v>
      </c>
      <c r="J17" s="4">
        <v>500</v>
      </c>
      <c r="K17" s="4">
        <v>800</v>
      </c>
      <c r="L17" s="4"/>
      <c r="M17" s="4">
        <v>21000</v>
      </c>
      <c r="N17" s="4">
        <v>7100</v>
      </c>
      <c r="O17" s="4">
        <v>37900</v>
      </c>
      <c r="P17" s="4">
        <v>15200</v>
      </c>
      <c r="Q17" s="56">
        <f t="shared" ref="Q17:Q24" si="8">R17+S17+T17+U17+V17+W17</f>
        <v>19300</v>
      </c>
      <c r="R17" s="4">
        <v>4100</v>
      </c>
      <c r="S17" s="4"/>
      <c r="T17" s="4">
        <v>15200</v>
      </c>
      <c r="U17" s="4"/>
      <c r="V17" s="4"/>
      <c r="W17" s="4"/>
      <c r="X17" s="4">
        <v>4800</v>
      </c>
      <c r="Y17" s="4"/>
      <c r="Z17" s="4"/>
      <c r="AA17" s="4"/>
      <c r="AB17" s="4"/>
      <c r="AC17" s="57"/>
      <c r="AD17" s="3">
        <f t="shared" si="4"/>
        <v>280000</v>
      </c>
      <c r="AE17" s="4">
        <v>30000</v>
      </c>
      <c r="AF17" s="4"/>
      <c r="AG17" s="4">
        <v>250000</v>
      </c>
      <c r="AH17" s="3">
        <f t="shared" si="5"/>
        <v>541400</v>
      </c>
    </row>
    <row r="18" spans="1:34" ht="30" customHeight="1">
      <c r="A18" s="37" t="s">
        <v>9</v>
      </c>
      <c r="B18" s="30" t="s">
        <v>88</v>
      </c>
      <c r="C18" s="3">
        <f t="shared" si="0"/>
        <v>0</v>
      </c>
      <c r="D18" s="4"/>
      <c r="E18" s="4"/>
      <c r="F18" s="56">
        <f t="shared" si="1"/>
        <v>0</v>
      </c>
      <c r="G18" s="4"/>
      <c r="H18" s="4"/>
      <c r="I18" s="4"/>
      <c r="J18" s="4"/>
      <c r="K18" s="4"/>
      <c r="L18" s="4"/>
      <c r="M18" s="4"/>
      <c r="N18" s="4"/>
      <c r="O18" s="4"/>
      <c r="P18" s="4"/>
      <c r="Q18" s="56">
        <f t="shared" si="8"/>
        <v>0</v>
      </c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57"/>
      <c r="AD18" s="3">
        <f t="shared" si="4"/>
        <v>0</v>
      </c>
      <c r="AE18" s="4"/>
      <c r="AF18" s="4"/>
      <c r="AG18" s="4"/>
      <c r="AH18" s="3">
        <f t="shared" si="5"/>
        <v>0</v>
      </c>
    </row>
    <row r="19" spans="1:34" ht="30" customHeight="1">
      <c r="A19" s="37" t="s">
        <v>10</v>
      </c>
      <c r="B19" s="30" t="s">
        <v>89</v>
      </c>
      <c r="C19" s="3">
        <f t="shared" si="0"/>
        <v>47010</v>
      </c>
      <c r="D19" s="4">
        <v>3000</v>
      </c>
      <c r="E19" s="4">
        <v>720</v>
      </c>
      <c r="F19" s="56">
        <f t="shared" si="1"/>
        <v>43290</v>
      </c>
      <c r="G19" s="4">
        <v>21000</v>
      </c>
      <c r="H19" s="4">
        <v>300</v>
      </c>
      <c r="I19" s="4">
        <v>600</v>
      </c>
      <c r="J19" s="4"/>
      <c r="K19" s="4"/>
      <c r="L19" s="4"/>
      <c r="M19" s="4">
        <v>21000</v>
      </c>
      <c r="N19" s="4">
        <v>300</v>
      </c>
      <c r="O19" s="4">
        <v>90</v>
      </c>
      <c r="P19" s="4"/>
      <c r="Q19" s="56">
        <f t="shared" si="8"/>
        <v>0</v>
      </c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57"/>
      <c r="AD19" s="3">
        <f t="shared" si="4"/>
        <v>10200</v>
      </c>
      <c r="AE19" s="4">
        <v>10200</v>
      </c>
      <c r="AF19" s="4"/>
      <c r="AG19" s="4"/>
      <c r="AH19" s="3">
        <f t="shared" si="5"/>
        <v>57210</v>
      </c>
    </row>
    <row r="20" spans="1:34" ht="30" customHeight="1">
      <c r="A20" s="37" t="s">
        <v>11</v>
      </c>
      <c r="B20" s="30" t="s">
        <v>90</v>
      </c>
      <c r="C20" s="3">
        <f t="shared" si="0"/>
        <v>47880</v>
      </c>
      <c r="D20" s="4">
        <v>2400</v>
      </c>
      <c r="E20" s="4">
        <v>780</v>
      </c>
      <c r="F20" s="56">
        <f t="shared" si="1"/>
        <v>30100</v>
      </c>
      <c r="G20" s="4">
        <v>24000</v>
      </c>
      <c r="H20" s="4"/>
      <c r="I20" s="4">
        <v>4000</v>
      </c>
      <c r="J20" s="4"/>
      <c r="K20" s="4"/>
      <c r="L20" s="4"/>
      <c r="M20" s="4">
        <v>600</v>
      </c>
      <c r="N20" s="4">
        <v>1200</v>
      </c>
      <c r="O20" s="4">
        <v>300</v>
      </c>
      <c r="P20" s="4">
        <v>600</v>
      </c>
      <c r="Q20" s="56">
        <f t="shared" si="8"/>
        <v>1500</v>
      </c>
      <c r="R20" s="4"/>
      <c r="S20" s="4"/>
      <c r="T20" s="4">
        <v>1500</v>
      </c>
      <c r="U20" s="4"/>
      <c r="V20" s="4"/>
      <c r="W20" s="4"/>
      <c r="X20" s="4">
        <v>12500</v>
      </c>
      <c r="Y20" s="4"/>
      <c r="Z20" s="4"/>
      <c r="AA20" s="4"/>
      <c r="AB20" s="4"/>
      <c r="AC20" s="57"/>
      <c r="AD20" s="3">
        <f t="shared" si="4"/>
        <v>5000</v>
      </c>
      <c r="AE20" s="4">
        <v>5000</v>
      </c>
      <c r="AF20" s="4"/>
      <c r="AG20" s="4"/>
      <c r="AH20" s="3">
        <f t="shared" si="5"/>
        <v>52880</v>
      </c>
    </row>
    <row r="21" spans="1:34" ht="30" customHeight="1">
      <c r="A21" s="37" t="s">
        <v>12</v>
      </c>
      <c r="B21" s="30" t="s">
        <v>91</v>
      </c>
      <c r="C21" s="3">
        <f t="shared" si="0"/>
        <v>0</v>
      </c>
      <c r="D21" s="4"/>
      <c r="E21" s="4"/>
      <c r="F21" s="56">
        <f t="shared" si="1"/>
        <v>0</v>
      </c>
      <c r="G21" s="4"/>
      <c r="H21" s="4"/>
      <c r="I21" s="4"/>
      <c r="J21" s="4"/>
      <c r="K21" s="4"/>
      <c r="L21" s="4"/>
      <c r="M21" s="4"/>
      <c r="N21" s="4"/>
      <c r="O21" s="4"/>
      <c r="P21" s="4"/>
      <c r="Q21" s="56">
        <f t="shared" si="8"/>
        <v>0</v>
      </c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57"/>
      <c r="AD21" s="3">
        <f t="shared" si="4"/>
        <v>0</v>
      </c>
      <c r="AE21" s="4"/>
      <c r="AF21" s="4"/>
      <c r="AG21" s="4"/>
      <c r="AH21" s="3">
        <f t="shared" si="5"/>
        <v>0</v>
      </c>
    </row>
    <row r="22" spans="1:34" ht="30" customHeight="1">
      <c r="A22" s="37" t="s">
        <v>13</v>
      </c>
      <c r="B22" s="30" t="s">
        <v>92</v>
      </c>
      <c r="C22" s="3">
        <f t="shared" si="0"/>
        <v>0</v>
      </c>
      <c r="D22" s="4"/>
      <c r="E22" s="4"/>
      <c r="F22" s="56">
        <f t="shared" si="1"/>
        <v>0</v>
      </c>
      <c r="G22" s="4"/>
      <c r="H22" s="4"/>
      <c r="I22" s="4"/>
      <c r="J22" s="4"/>
      <c r="K22" s="4"/>
      <c r="L22" s="4"/>
      <c r="M22" s="4"/>
      <c r="N22" s="4"/>
      <c r="O22" s="4"/>
      <c r="P22" s="4"/>
      <c r="Q22" s="56">
        <f t="shared" si="8"/>
        <v>0</v>
      </c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57"/>
      <c r="AD22" s="3">
        <f t="shared" si="4"/>
        <v>0</v>
      </c>
      <c r="AE22" s="4"/>
      <c r="AF22" s="4"/>
      <c r="AG22" s="4"/>
      <c r="AH22" s="3">
        <f t="shared" si="5"/>
        <v>0</v>
      </c>
    </row>
    <row r="23" spans="1:34" ht="30" customHeight="1">
      <c r="A23" s="37" t="s">
        <v>14</v>
      </c>
      <c r="B23" s="30" t="s">
        <v>93</v>
      </c>
      <c r="C23" s="3">
        <f t="shared" si="0"/>
        <v>19200</v>
      </c>
      <c r="D23" s="4">
        <v>800</v>
      </c>
      <c r="E23" s="4">
        <v>300</v>
      </c>
      <c r="F23" s="56">
        <f t="shared" si="1"/>
        <v>12100</v>
      </c>
      <c r="G23" s="4">
        <v>7000</v>
      </c>
      <c r="H23" s="4"/>
      <c r="I23" s="4"/>
      <c r="J23" s="4"/>
      <c r="K23" s="4">
        <v>400</v>
      </c>
      <c r="L23" s="4"/>
      <c r="M23" s="4">
        <v>4000</v>
      </c>
      <c r="N23" s="4">
        <v>400</v>
      </c>
      <c r="O23" s="4">
        <v>300</v>
      </c>
      <c r="P23" s="4">
        <v>6000</v>
      </c>
      <c r="Q23" s="56">
        <f t="shared" si="8"/>
        <v>0</v>
      </c>
      <c r="R23" s="4"/>
      <c r="S23" s="4"/>
      <c r="T23" s="4"/>
      <c r="U23" s="4"/>
      <c r="V23" s="4"/>
      <c r="W23" s="4"/>
      <c r="X23" s="4"/>
      <c r="Y23" s="4">
        <f t="shared" si="3"/>
        <v>0</v>
      </c>
      <c r="Z23" s="4"/>
      <c r="AA23" s="4"/>
      <c r="AB23" s="4"/>
      <c r="AC23" s="57"/>
      <c r="AD23" s="3">
        <f t="shared" si="4"/>
        <v>10000</v>
      </c>
      <c r="AE23" s="4">
        <v>5000</v>
      </c>
      <c r="AF23" s="4"/>
      <c r="AG23" s="4">
        <v>5000</v>
      </c>
      <c r="AH23" s="3">
        <f t="shared" si="5"/>
        <v>29200</v>
      </c>
    </row>
    <row r="24" spans="1:34" ht="30" customHeight="1">
      <c r="A24" s="37" t="s">
        <v>15</v>
      </c>
      <c r="B24" s="30" t="s">
        <v>94</v>
      </c>
      <c r="C24" s="3">
        <f t="shared" si="0"/>
        <v>0</v>
      </c>
      <c r="D24" s="4"/>
      <c r="E24" s="4"/>
      <c r="F24" s="56">
        <f t="shared" si="1"/>
        <v>0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56">
        <f t="shared" si="8"/>
        <v>0</v>
      </c>
      <c r="R24" s="4"/>
      <c r="S24" s="4"/>
      <c r="T24" s="4"/>
      <c r="U24" s="4"/>
      <c r="V24" s="4"/>
      <c r="W24" s="4"/>
      <c r="X24" s="4"/>
      <c r="Y24" s="4">
        <f t="shared" si="3"/>
        <v>0</v>
      </c>
      <c r="Z24" s="4"/>
      <c r="AA24" s="4"/>
      <c r="AB24" s="4"/>
      <c r="AC24" s="57"/>
      <c r="AD24" s="3">
        <f t="shared" si="4"/>
        <v>0</v>
      </c>
      <c r="AE24" s="4"/>
      <c r="AF24" s="4"/>
      <c r="AG24" s="4"/>
      <c r="AH24" s="3">
        <f t="shared" si="5"/>
        <v>0</v>
      </c>
    </row>
    <row r="25" spans="1:34" ht="27.75" customHeight="1">
      <c r="A25" s="18"/>
      <c r="B25" s="17"/>
      <c r="C25" s="3"/>
      <c r="D25" s="4"/>
      <c r="E25" s="4"/>
      <c r="F25" s="56"/>
      <c r="G25" s="4"/>
      <c r="H25" s="4"/>
      <c r="I25" s="4"/>
      <c r="J25" s="4"/>
      <c r="K25" s="4"/>
      <c r="L25" s="4"/>
      <c r="M25" s="4"/>
      <c r="N25" s="4"/>
      <c r="O25" s="4"/>
      <c r="P25" s="4"/>
      <c r="Q25" s="56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57"/>
      <c r="AD25" s="3"/>
      <c r="AE25" s="4"/>
      <c r="AF25" s="4"/>
      <c r="AG25" s="4"/>
      <c r="AH25" s="3"/>
    </row>
    <row r="26" spans="1:34" ht="30" customHeight="1">
      <c r="A26" s="18" t="s">
        <v>19</v>
      </c>
      <c r="B26" s="17" t="s">
        <v>37</v>
      </c>
      <c r="C26" s="3">
        <f t="shared" si="0"/>
        <v>0</v>
      </c>
      <c r="D26" s="4"/>
      <c r="E26" s="4"/>
      <c r="F26" s="56">
        <f t="shared" si="1"/>
        <v>0</v>
      </c>
      <c r="G26" s="4"/>
      <c r="H26" s="4"/>
      <c r="I26" s="4"/>
      <c r="J26" s="4"/>
      <c r="K26" s="4"/>
      <c r="L26" s="4"/>
      <c r="M26" s="4"/>
      <c r="N26" s="4"/>
      <c r="O26" s="4"/>
      <c r="P26" s="4"/>
      <c r="Q26" s="56">
        <f t="shared" si="2"/>
        <v>0</v>
      </c>
      <c r="R26" s="4"/>
      <c r="S26" s="4"/>
      <c r="T26" s="4"/>
      <c r="U26" s="4"/>
      <c r="V26" s="4"/>
      <c r="W26" s="4"/>
      <c r="X26" s="4"/>
      <c r="Y26" s="4">
        <f t="shared" si="3"/>
        <v>0</v>
      </c>
      <c r="Z26" s="4"/>
      <c r="AA26" s="4"/>
      <c r="AB26" s="4"/>
      <c r="AC26" s="57"/>
      <c r="AD26" s="3">
        <f t="shared" si="4"/>
        <v>0</v>
      </c>
      <c r="AE26" s="4"/>
      <c r="AF26" s="4"/>
      <c r="AG26" s="4"/>
      <c r="AH26" s="3">
        <f t="shared" si="5"/>
        <v>0</v>
      </c>
    </row>
    <row r="27" spans="1:34" ht="30" customHeight="1">
      <c r="A27" s="18" t="s">
        <v>38</v>
      </c>
      <c r="B27" s="17" t="s">
        <v>37</v>
      </c>
      <c r="C27" s="3">
        <f t="shared" si="0"/>
        <v>0</v>
      </c>
      <c r="D27" s="4"/>
      <c r="E27" s="4"/>
      <c r="F27" s="56">
        <f t="shared" si="1"/>
        <v>0</v>
      </c>
      <c r="G27" s="4"/>
      <c r="H27" s="4"/>
      <c r="I27" s="4"/>
      <c r="J27" s="4"/>
      <c r="K27" s="4"/>
      <c r="L27" s="4"/>
      <c r="M27" s="4"/>
      <c r="N27" s="4"/>
      <c r="O27" s="4"/>
      <c r="P27" s="4"/>
      <c r="Q27" s="56">
        <f t="shared" si="2"/>
        <v>0</v>
      </c>
      <c r="R27" s="4"/>
      <c r="S27" s="4"/>
      <c r="T27" s="4"/>
      <c r="U27" s="4"/>
      <c r="V27" s="4"/>
      <c r="W27" s="4"/>
      <c r="X27" s="4"/>
      <c r="Y27" s="4">
        <f t="shared" si="3"/>
        <v>0</v>
      </c>
      <c r="Z27" s="4"/>
      <c r="AA27" s="4"/>
      <c r="AB27" s="4"/>
      <c r="AC27" s="57"/>
      <c r="AD27" s="3">
        <f t="shared" si="4"/>
        <v>0</v>
      </c>
      <c r="AE27" s="4"/>
      <c r="AF27" s="4"/>
      <c r="AG27" s="4"/>
      <c r="AH27" s="3">
        <f t="shared" si="5"/>
        <v>0</v>
      </c>
    </row>
    <row r="28" spans="1:34" ht="30" customHeight="1">
      <c r="A28" s="18" t="s">
        <v>16</v>
      </c>
      <c r="B28" s="17" t="s">
        <v>36</v>
      </c>
      <c r="C28" s="3">
        <f t="shared" si="0"/>
        <v>0</v>
      </c>
      <c r="D28" s="4"/>
      <c r="E28" s="4"/>
      <c r="F28" s="56">
        <f t="shared" si="1"/>
        <v>0</v>
      </c>
      <c r="G28" s="4"/>
      <c r="H28" s="4"/>
      <c r="I28" s="4"/>
      <c r="J28" s="4"/>
      <c r="K28" s="4"/>
      <c r="L28" s="4"/>
      <c r="M28" s="4"/>
      <c r="N28" s="4"/>
      <c r="O28" s="4"/>
      <c r="P28" s="4"/>
      <c r="Q28" s="56">
        <f t="shared" si="2"/>
        <v>0</v>
      </c>
      <c r="R28" s="4"/>
      <c r="S28" s="4"/>
      <c r="T28" s="4"/>
      <c r="U28" s="4"/>
      <c r="V28" s="4"/>
      <c r="W28" s="4"/>
      <c r="X28" s="4"/>
      <c r="Y28" s="4">
        <f t="shared" si="3"/>
        <v>0</v>
      </c>
      <c r="Z28" s="4"/>
      <c r="AA28" s="4"/>
      <c r="AB28" s="4"/>
      <c r="AC28" s="57"/>
      <c r="AD28" s="3">
        <f t="shared" si="4"/>
        <v>0</v>
      </c>
      <c r="AE28" s="4"/>
      <c r="AF28" s="4"/>
      <c r="AG28" s="4"/>
      <c r="AH28" s="3">
        <f t="shared" si="5"/>
        <v>0</v>
      </c>
    </row>
    <row r="29" spans="1:34" ht="30" customHeight="1">
      <c r="A29" s="18" t="s">
        <v>41</v>
      </c>
      <c r="B29" s="17" t="s">
        <v>44</v>
      </c>
      <c r="C29" s="3">
        <f t="shared" si="0"/>
        <v>5000</v>
      </c>
      <c r="D29" s="4"/>
      <c r="E29" s="4"/>
      <c r="F29" s="56">
        <f t="shared" si="1"/>
        <v>0</v>
      </c>
      <c r="G29" s="4"/>
      <c r="H29" s="4"/>
      <c r="I29" s="4"/>
      <c r="J29" s="4"/>
      <c r="K29" s="4"/>
      <c r="L29" s="4"/>
      <c r="M29" s="4"/>
      <c r="N29" s="4"/>
      <c r="O29" s="4"/>
      <c r="P29" s="4"/>
      <c r="Q29" s="56">
        <f t="shared" si="2"/>
        <v>0</v>
      </c>
      <c r="R29" s="4"/>
      <c r="S29" s="4"/>
      <c r="T29" s="4"/>
      <c r="U29" s="4"/>
      <c r="V29" s="4"/>
      <c r="W29" s="4"/>
      <c r="X29" s="4"/>
      <c r="Y29" s="4">
        <f t="shared" si="3"/>
        <v>5000</v>
      </c>
      <c r="Z29" s="4"/>
      <c r="AA29" s="4"/>
      <c r="AB29" s="4">
        <v>5000</v>
      </c>
      <c r="AC29" s="57"/>
      <c r="AD29" s="3">
        <f t="shared" si="4"/>
        <v>0</v>
      </c>
      <c r="AE29" s="4"/>
      <c r="AF29" s="4"/>
      <c r="AG29" s="4"/>
      <c r="AH29" s="59">
        <f t="shared" si="5"/>
        <v>5000</v>
      </c>
    </row>
    <row r="30" spans="1:34" ht="30" customHeight="1">
      <c r="A30" s="18" t="s">
        <v>42</v>
      </c>
      <c r="B30" s="17" t="s">
        <v>43</v>
      </c>
      <c r="C30" s="3">
        <f t="shared" si="0"/>
        <v>15000</v>
      </c>
      <c r="D30" s="4"/>
      <c r="E30" s="4"/>
      <c r="F30" s="56">
        <f t="shared" si="1"/>
        <v>0</v>
      </c>
      <c r="G30" s="4"/>
      <c r="H30" s="4"/>
      <c r="I30" s="4"/>
      <c r="J30" s="4"/>
      <c r="K30" s="4"/>
      <c r="L30" s="4"/>
      <c r="M30" s="4"/>
      <c r="N30" s="4"/>
      <c r="O30" s="4"/>
      <c r="P30" s="4"/>
      <c r="Q30" s="56">
        <f t="shared" si="2"/>
        <v>0</v>
      </c>
      <c r="R30" s="4"/>
      <c r="S30" s="4"/>
      <c r="T30" s="4"/>
      <c r="U30" s="4"/>
      <c r="V30" s="4"/>
      <c r="W30" s="4"/>
      <c r="X30" s="4"/>
      <c r="Y30" s="4">
        <f t="shared" si="3"/>
        <v>15000</v>
      </c>
      <c r="Z30" s="4">
        <v>15000</v>
      </c>
      <c r="AA30" s="4"/>
      <c r="AB30" s="4"/>
      <c r="AC30" s="57"/>
      <c r="AD30" s="3">
        <f t="shared" si="4"/>
        <v>0</v>
      </c>
      <c r="AE30" s="4"/>
      <c r="AF30" s="4"/>
      <c r="AG30" s="4"/>
      <c r="AH30" s="59">
        <f t="shared" si="5"/>
        <v>15000</v>
      </c>
    </row>
    <row r="31" spans="1:34" ht="23.25" customHeight="1">
      <c r="A31" s="18" t="s">
        <v>27</v>
      </c>
      <c r="B31" s="17" t="s">
        <v>39</v>
      </c>
      <c r="C31" s="3">
        <f t="shared" si="0"/>
        <v>0</v>
      </c>
      <c r="D31" s="4"/>
      <c r="E31" s="4"/>
      <c r="F31" s="56">
        <f t="shared" si="1"/>
        <v>0</v>
      </c>
      <c r="G31" s="4"/>
      <c r="H31" s="4"/>
      <c r="I31" s="4"/>
      <c r="J31" s="4"/>
      <c r="K31" s="4"/>
      <c r="L31" s="4"/>
      <c r="M31" s="4"/>
      <c r="N31" s="4"/>
      <c r="O31" s="4"/>
      <c r="P31" s="4"/>
      <c r="Q31" s="56">
        <f t="shared" si="2"/>
        <v>0</v>
      </c>
      <c r="R31" s="4"/>
      <c r="S31" s="4"/>
      <c r="T31" s="4"/>
      <c r="U31" s="4"/>
      <c r="V31" s="4"/>
      <c r="W31" s="4"/>
      <c r="X31" s="4"/>
      <c r="Y31" s="4">
        <f t="shared" si="3"/>
        <v>0</v>
      </c>
      <c r="Z31" s="4"/>
      <c r="AA31" s="4"/>
      <c r="AB31" s="4"/>
      <c r="AC31" s="57"/>
      <c r="AD31" s="3">
        <f t="shared" si="4"/>
        <v>0</v>
      </c>
      <c r="AE31" s="4"/>
      <c r="AF31" s="4"/>
      <c r="AG31" s="4"/>
      <c r="AH31" s="59">
        <f t="shared" si="5"/>
        <v>0</v>
      </c>
    </row>
    <row r="32" spans="1:34" ht="17.25" customHeight="1">
      <c r="A32" s="18"/>
      <c r="B32" s="17"/>
      <c r="C32" s="3"/>
      <c r="D32" s="4"/>
      <c r="E32" s="4"/>
      <c r="F32" s="56">
        <f t="shared" si="1"/>
        <v>0</v>
      </c>
      <c r="G32" s="4"/>
      <c r="H32" s="4"/>
      <c r="I32" s="4"/>
      <c r="J32" s="4"/>
      <c r="K32" s="4"/>
      <c r="L32" s="4"/>
      <c r="M32" s="4"/>
      <c r="N32" s="4"/>
      <c r="O32" s="4"/>
      <c r="P32" s="4"/>
      <c r="Q32" s="56">
        <f t="shared" si="2"/>
        <v>0</v>
      </c>
      <c r="R32" s="4"/>
      <c r="S32" s="4"/>
      <c r="T32" s="4"/>
      <c r="U32" s="4"/>
      <c r="V32" s="4"/>
      <c r="W32" s="4"/>
      <c r="X32" s="4"/>
      <c r="Y32" s="4">
        <f t="shared" si="3"/>
        <v>0</v>
      </c>
      <c r="Z32" s="4"/>
      <c r="AA32" s="4"/>
      <c r="AB32" s="4"/>
      <c r="AC32" s="57"/>
      <c r="AD32" s="3">
        <f t="shared" si="4"/>
        <v>0</v>
      </c>
      <c r="AE32" s="4"/>
      <c r="AF32" s="4"/>
      <c r="AG32" s="4"/>
      <c r="AH32" s="59">
        <f t="shared" si="5"/>
        <v>0</v>
      </c>
    </row>
    <row r="33" spans="1:34" s="82" customFormat="1" ht="18.75" customHeight="1">
      <c r="A33" s="78" t="s">
        <v>20</v>
      </c>
      <c r="B33" s="79" t="s">
        <v>3</v>
      </c>
      <c r="C33" s="80">
        <f>D33+E33+F33+P33+Q33+X33+Y33</f>
        <v>195600</v>
      </c>
      <c r="D33" s="80">
        <f>D34+D35+D36+D41</f>
        <v>89020</v>
      </c>
      <c r="E33" s="80">
        <f>E34+E35+E36+E41</f>
        <v>32961</v>
      </c>
      <c r="F33" s="81">
        <f t="shared" si="1"/>
        <v>54919</v>
      </c>
      <c r="G33" s="80">
        <f>G34+G35+G36+G41</f>
        <v>16178</v>
      </c>
      <c r="H33" s="80">
        <f t="shared" ref="H33:O33" si="9">H34+H35+H36+H41</f>
        <v>0</v>
      </c>
      <c r="I33" s="80">
        <f t="shared" si="9"/>
        <v>0</v>
      </c>
      <c r="J33" s="80">
        <f t="shared" si="9"/>
        <v>7000</v>
      </c>
      <c r="K33" s="80">
        <f t="shared" si="9"/>
        <v>1300</v>
      </c>
      <c r="L33" s="80">
        <f t="shared" si="9"/>
        <v>8800</v>
      </c>
      <c r="M33" s="80">
        <f t="shared" si="9"/>
        <v>10368</v>
      </c>
      <c r="N33" s="80">
        <f t="shared" si="9"/>
        <v>5150</v>
      </c>
      <c r="O33" s="80">
        <f t="shared" si="9"/>
        <v>6123</v>
      </c>
      <c r="P33" s="80">
        <f>P34+P35+P36+P41</f>
        <v>2200</v>
      </c>
      <c r="Q33" s="81">
        <f t="shared" si="2"/>
        <v>16500</v>
      </c>
      <c r="R33" s="80">
        <f t="shared" ref="R33:AB33" si="10">R34+R35+R36+R41</f>
        <v>11000</v>
      </c>
      <c r="S33" s="80">
        <f t="shared" si="10"/>
        <v>900</v>
      </c>
      <c r="T33" s="80">
        <f t="shared" si="10"/>
        <v>4000</v>
      </c>
      <c r="U33" s="80">
        <f t="shared" si="10"/>
        <v>0</v>
      </c>
      <c r="V33" s="80">
        <f t="shared" si="10"/>
        <v>600</v>
      </c>
      <c r="W33" s="80">
        <f t="shared" si="10"/>
        <v>0</v>
      </c>
      <c r="X33" s="80">
        <f t="shared" si="10"/>
        <v>0</v>
      </c>
      <c r="Y33" s="80">
        <f t="shared" si="10"/>
        <v>0</v>
      </c>
      <c r="Z33" s="80">
        <f t="shared" si="10"/>
        <v>0</v>
      </c>
      <c r="AA33" s="80">
        <f t="shared" si="10"/>
        <v>0</v>
      </c>
      <c r="AB33" s="80">
        <f t="shared" si="10"/>
        <v>0</v>
      </c>
      <c r="AC33" s="80">
        <f>SUM(AC34:AC41)</f>
        <v>0</v>
      </c>
      <c r="AD33" s="80">
        <f t="shared" si="4"/>
        <v>5600</v>
      </c>
      <c r="AE33" s="80">
        <f>SUM(AE34:AE41)</f>
        <v>5600</v>
      </c>
      <c r="AF33" s="80">
        <f>SUM(AF34:AF41)</f>
        <v>0</v>
      </c>
      <c r="AG33" s="80">
        <f>SUM(AG34:AG41)</f>
        <v>0</v>
      </c>
      <c r="AH33" s="80">
        <f t="shared" si="5"/>
        <v>201200</v>
      </c>
    </row>
    <row r="34" spans="1:34" ht="23.25" customHeight="1">
      <c r="A34" s="66" t="s">
        <v>21</v>
      </c>
      <c r="B34" s="44" t="s">
        <v>46</v>
      </c>
      <c r="C34" s="3">
        <f t="shared" ref="C34:C45" si="11">D34+E34+F34+P34+Q34+X34+Y34</f>
        <v>18200</v>
      </c>
      <c r="D34" s="4">
        <v>3000</v>
      </c>
      <c r="E34" s="4">
        <v>1100</v>
      </c>
      <c r="F34" s="56">
        <f t="shared" si="1"/>
        <v>13200</v>
      </c>
      <c r="G34" s="4">
        <v>8100</v>
      </c>
      <c r="H34" s="4"/>
      <c r="I34" s="4"/>
      <c r="J34" s="4"/>
      <c r="K34" s="4"/>
      <c r="L34" s="4"/>
      <c r="M34" s="4"/>
      <c r="N34" s="4">
        <v>1400</v>
      </c>
      <c r="O34" s="4">
        <v>3700</v>
      </c>
      <c r="P34" s="4">
        <v>600</v>
      </c>
      <c r="Q34" s="56">
        <f t="shared" si="2"/>
        <v>300</v>
      </c>
      <c r="R34" s="4"/>
      <c r="S34" s="4"/>
      <c r="T34" s="4"/>
      <c r="U34" s="4"/>
      <c r="V34" s="4">
        <v>300</v>
      </c>
      <c r="W34" s="4"/>
      <c r="X34" s="4"/>
      <c r="Y34" s="4">
        <f t="shared" si="3"/>
        <v>0</v>
      </c>
      <c r="Z34" s="4"/>
      <c r="AA34" s="4"/>
      <c r="AB34" s="4"/>
      <c r="AC34" s="57"/>
      <c r="AD34" s="3">
        <f t="shared" si="4"/>
        <v>0</v>
      </c>
      <c r="AE34" s="4"/>
      <c r="AF34" s="4"/>
      <c r="AG34" s="4"/>
      <c r="AH34" s="59">
        <f t="shared" si="5"/>
        <v>18200</v>
      </c>
    </row>
    <row r="35" spans="1:34" ht="12.75" customHeight="1">
      <c r="A35" s="66" t="s">
        <v>22</v>
      </c>
      <c r="B35" s="44" t="s">
        <v>26</v>
      </c>
      <c r="C35" s="3">
        <f t="shared" si="11"/>
        <v>12000</v>
      </c>
      <c r="D35" s="4">
        <v>5300</v>
      </c>
      <c r="E35" s="4">
        <v>2000</v>
      </c>
      <c r="F35" s="56">
        <f t="shared" si="1"/>
        <v>4100</v>
      </c>
      <c r="G35" s="4">
        <v>1000</v>
      </c>
      <c r="H35" s="4"/>
      <c r="I35" s="4"/>
      <c r="J35" s="4"/>
      <c r="K35" s="4"/>
      <c r="L35" s="4"/>
      <c r="M35" s="4">
        <v>1200</v>
      </c>
      <c r="N35" s="4">
        <v>1600</v>
      </c>
      <c r="O35" s="4">
        <v>300</v>
      </c>
      <c r="P35" s="4">
        <v>400</v>
      </c>
      <c r="Q35" s="56">
        <f t="shared" si="2"/>
        <v>200</v>
      </c>
      <c r="R35" s="4"/>
      <c r="S35" s="4"/>
      <c r="T35" s="4"/>
      <c r="U35" s="4"/>
      <c r="V35" s="4">
        <v>200</v>
      </c>
      <c r="W35" s="4"/>
      <c r="X35" s="4"/>
      <c r="Y35" s="4">
        <f t="shared" si="3"/>
        <v>0</v>
      </c>
      <c r="Z35" s="4"/>
      <c r="AA35" s="4"/>
      <c r="AB35" s="4"/>
      <c r="AC35" s="57"/>
      <c r="AD35" s="3">
        <f t="shared" si="4"/>
        <v>0</v>
      </c>
      <c r="AE35" s="4"/>
      <c r="AF35" s="4"/>
      <c r="AG35" s="4"/>
      <c r="AH35" s="59">
        <f t="shared" si="5"/>
        <v>12000</v>
      </c>
    </row>
    <row r="36" spans="1:34" ht="17.25" customHeight="1">
      <c r="A36" s="197" t="s">
        <v>23</v>
      </c>
      <c r="B36" s="44" t="s">
        <v>63</v>
      </c>
      <c r="C36" s="3">
        <f t="shared" si="11"/>
        <v>49300</v>
      </c>
      <c r="D36" s="4">
        <f>D37+D38+D39+D40</f>
        <v>32420</v>
      </c>
      <c r="E36" s="4">
        <f>E37+E38+E39+E40</f>
        <v>11961</v>
      </c>
      <c r="F36" s="56">
        <f t="shared" si="1"/>
        <v>4719</v>
      </c>
      <c r="G36" s="4">
        <f>G37+G38+G39+G40</f>
        <v>1278</v>
      </c>
      <c r="H36" s="4">
        <f t="shared" ref="H36:P36" si="12">H37+H38+H39+H40</f>
        <v>0</v>
      </c>
      <c r="I36" s="4">
        <f t="shared" si="12"/>
        <v>0</v>
      </c>
      <c r="J36" s="4">
        <f t="shared" si="12"/>
        <v>0</v>
      </c>
      <c r="K36" s="4">
        <f t="shared" si="12"/>
        <v>0</v>
      </c>
      <c r="L36" s="4">
        <f t="shared" si="12"/>
        <v>0</v>
      </c>
      <c r="M36" s="4">
        <f t="shared" si="12"/>
        <v>1168</v>
      </c>
      <c r="N36" s="4">
        <f t="shared" si="12"/>
        <v>1150</v>
      </c>
      <c r="O36" s="4">
        <f t="shared" si="12"/>
        <v>1123</v>
      </c>
      <c r="P36" s="4">
        <f t="shared" si="12"/>
        <v>200</v>
      </c>
      <c r="Q36" s="56">
        <f t="shared" si="2"/>
        <v>0</v>
      </c>
      <c r="R36" s="4">
        <f t="shared" ref="R36:X36" si="13">R37+R38+R39+R40</f>
        <v>0</v>
      </c>
      <c r="S36" s="4">
        <f t="shared" si="13"/>
        <v>0</v>
      </c>
      <c r="T36" s="4">
        <f t="shared" si="13"/>
        <v>0</v>
      </c>
      <c r="U36" s="4">
        <f t="shared" si="13"/>
        <v>0</v>
      </c>
      <c r="V36" s="4">
        <f t="shared" si="13"/>
        <v>0</v>
      </c>
      <c r="W36" s="4">
        <f t="shared" si="13"/>
        <v>0</v>
      </c>
      <c r="X36" s="4">
        <f t="shared" si="13"/>
        <v>0</v>
      </c>
      <c r="Y36" s="4">
        <f t="shared" si="3"/>
        <v>0</v>
      </c>
      <c r="Z36" s="4">
        <f>Z37+Z38+Z39+Z40</f>
        <v>0</v>
      </c>
      <c r="AA36" s="4">
        <f>AA37+AA38+AA39+AA40</f>
        <v>0</v>
      </c>
      <c r="AB36" s="4">
        <f>AB37+AB38+AB39+AB40</f>
        <v>0</v>
      </c>
      <c r="AC36" s="57"/>
      <c r="AD36" s="3">
        <f t="shared" si="4"/>
        <v>0</v>
      </c>
      <c r="AE36" s="4">
        <f>AE37+AE38+AE39+AE40</f>
        <v>0</v>
      </c>
      <c r="AF36" s="4">
        <f>AF37+AF38+AF39+AF40</f>
        <v>0</v>
      </c>
      <c r="AG36" s="4">
        <f>AG37+AG38+AG39+AG40</f>
        <v>0</v>
      </c>
      <c r="AH36" s="59">
        <f t="shared" si="5"/>
        <v>49300</v>
      </c>
    </row>
    <row r="37" spans="1:34" ht="16.5" customHeight="1">
      <c r="A37" s="198"/>
      <c r="B37" s="44" t="s">
        <v>64</v>
      </c>
      <c r="C37" s="3">
        <f t="shared" si="11"/>
        <v>16500</v>
      </c>
      <c r="D37" s="4">
        <v>11954</v>
      </c>
      <c r="E37" s="4">
        <v>4423</v>
      </c>
      <c r="F37" s="56">
        <f t="shared" si="1"/>
        <v>123</v>
      </c>
      <c r="G37" s="4"/>
      <c r="H37" s="4"/>
      <c r="I37" s="4"/>
      <c r="J37" s="4"/>
      <c r="K37" s="4"/>
      <c r="L37" s="4"/>
      <c r="M37" s="4"/>
      <c r="N37" s="4"/>
      <c r="O37" s="4">
        <v>123</v>
      </c>
      <c r="P37" s="4"/>
      <c r="Q37" s="56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57"/>
      <c r="AD37" s="3"/>
      <c r="AE37" s="4"/>
      <c r="AF37" s="4"/>
      <c r="AG37" s="4"/>
      <c r="AH37" s="59">
        <f t="shared" si="5"/>
        <v>16500</v>
      </c>
    </row>
    <row r="38" spans="1:34" ht="16.5" customHeight="1">
      <c r="A38" s="198"/>
      <c r="B38" s="44" t="s">
        <v>65</v>
      </c>
      <c r="C38" s="3">
        <f t="shared" si="11"/>
        <v>17500</v>
      </c>
      <c r="D38" s="4">
        <v>11966</v>
      </c>
      <c r="E38" s="4">
        <v>4427</v>
      </c>
      <c r="F38" s="56">
        <f t="shared" si="1"/>
        <v>1107</v>
      </c>
      <c r="G38" s="4">
        <v>389</v>
      </c>
      <c r="H38" s="4"/>
      <c r="I38" s="4"/>
      <c r="J38" s="4"/>
      <c r="K38" s="4"/>
      <c r="L38" s="4"/>
      <c r="M38" s="4">
        <v>368</v>
      </c>
      <c r="N38" s="4">
        <v>150</v>
      </c>
      <c r="O38" s="4">
        <v>200</v>
      </c>
      <c r="P38" s="4"/>
      <c r="Q38" s="56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57"/>
      <c r="AD38" s="3"/>
      <c r="AE38" s="4"/>
      <c r="AF38" s="4"/>
      <c r="AG38" s="4"/>
      <c r="AH38" s="59">
        <f t="shared" si="5"/>
        <v>17500</v>
      </c>
    </row>
    <row r="39" spans="1:34" ht="18.75" customHeight="1">
      <c r="A39" s="198"/>
      <c r="B39" s="44" t="s">
        <v>66</v>
      </c>
      <c r="C39" s="3">
        <f t="shared" si="11"/>
        <v>13300</v>
      </c>
      <c r="D39" s="4">
        <v>8200</v>
      </c>
      <c r="E39" s="4">
        <v>3000</v>
      </c>
      <c r="F39" s="56">
        <f t="shared" si="1"/>
        <v>1900</v>
      </c>
      <c r="G39" s="4">
        <v>500</v>
      </c>
      <c r="H39" s="4"/>
      <c r="I39" s="4"/>
      <c r="J39" s="4"/>
      <c r="K39" s="4"/>
      <c r="L39" s="4"/>
      <c r="M39" s="4">
        <v>400</v>
      </c>
      <c r="N39" s="4">
        <v>500</v>
      </c>
      <c r="O39" s="4">
        <v>500</v>
      </c>
      <c r="P39" s="4">
        <v>200</v>
      </c>
      <c r="Q39" s="56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57"/>
      <c r="AD39" s="3"/>
      <c r="AE39" s="4"/>
      <c r="AF39" s="4"/>
      <c r="AG39" s="4"/>
      <c r="AH39" s="59">
        <f t="shared" si="5"/>
        <v>13300</v>
      </c>
    </row>
    <row r="40" spans="1:34" ht="17.25" customHeight="1">
      <c r="A40" s="199"/>
      <c r="B40" s="44" t="s">
        <v>67</v>
      </c>
      <c r="C40" s="3">
        <f t="shared" si="11"/>
        <v>2000</v>
      </c>
      <c r="D40" s="4">
        <v>300</v>
      </c>
      <c r="E40" s="4">
        <v>111</v>
      </c>
      <c r="F40" s="56">
        <f t="shared" si="1"/>
        <v>1589</v>
      </c>
      <c r="G40" s="4">
        <v>389</v>
      </c>
      <c r="H40" s="4"/>
      <c r="I40" s="4"/>
      <c r="J40" s="4"/>
      <c r="K40" s="4"/>
      <c r="L40" s="4"/>
      <c r="M40" s="4">
        <v>400</v>
      </c>
      <c r="N40" s="4">
        <v>500</v>
      </c>
      <c r="O40" s="4">
        <v>300</v>
      </c>
      <c r="P40" s="4"/>
      <c r="Q40" s="56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57"/>
      <c r="AD40" s="3"/>
      <c r="AE40" s="4"/>
      <c r="AF40" s="4"/>
      <c r="AG40" s="4"/>
      <c r="AH40" s="59">
        <f t="shared" si="5"/>
        <v>2000</v>
      </c>
    </row>
    <row r="41" spans="1:34" ht="18.75" customHeight="1">
      <c r="A41" s="66" t="s">
        <v>24</v>
      </c>
      <c r="B41" s="44" t="s">
        <v>47</v>
      </c>
      <c r="C41" s="3">
        <f t="shared" si="11"/>
        <v>116100</v>
      </c>
      <c r="D41" s="4">
        <v>48300</v>
      </c>
      <c r="E41" s="4">
        <v>17900</v>
      </c>
      <c r="F41" s="56">
        <f t="shared" si="1"/>
        <v>32900</v>
      </c>
      <c r="G41" s="4">
        <v>5800</v>
      </c>
      <c r="H41" s="4"/>
      <c r="I41" s="4"/>
      <c r="J41" s="4">
        <v>7000</v>
      </c>
      <c r="K41" s="4">
        <v>1300</v>
      </c>
      <c r="L41" s="4">
        <v>8800</v>
      </c>
      <c r="M41" s="4">
        <v>8000</v>
      </c>
      <c r="N41" s="4">
        <v>1000</v>
      </c>
      <c r="O41" s="4">
        <v>1000</v>
      </c>
      <c r="P41" s="4">
        <v>1000</v>
      </c>
      <c r="Q41" s="56">
        <f t="shared" si="2"/>
        <v>16000</v>
      </c>
      <c r="R41" s="4">
        <v>11000</v>
      </c>
      <c r="S41" s="4">
        <v>900</v>
      </c>
      <c r="T41" s="4">
        <v>4000</v>
      </c>
      <c r="U41" s="4"/>
      <c r="V41" s="4">
        <v>100</v>
      </c>
      <c r="W41" s="4"/>
      <c r="X41" s="4"/>
      <c r="Y41" s="4"/>
      <c r="Z41" s="4"/>
      <c r="AA41" s="4"/>
      <c r="AB41" s="4"/>
      <c r="AC41" s="57"/>
      <c r="AD41" s="3">
        <f t="shared" si="4"/>
        <v>5600</v>
      </c>
      <c r="AE41" s="4">
        <v>5600</v>
      </c>
      <c r="AF41" s="4"/>
      <c r="AG41" s="4"/>
      <c r="AH41" s="59">
        <f t="shared" si="5"/>
        <v>121700</v>
      </c>
    </row>
    <row r="42" spans="1:34" ht="14.25" customHeight="1">
      <c r="A42" s="84"/>
      <c r="B42" s="85"/>
      <c r="C42" s="86">
        <f t="shared" si="11"/>
        <v>0</v>
      </c>
      <c r="D42" s="5"/>
      <c r="E42" s="5"/>
      <c r="F42" s="87">
        <f t="shared" si="1"/>
        <v>0</v>
      </c>
      <c r="G42" s="5"/>
      <c r="H42" s="5"/>
      <c r="I42" s="5"/>
      <c r="J42" s="5"/>
      <c r="K42" s="5"/>
      <c r="L42" s="5"/>
      <c r="M42" s="5"/>
      <c r="N42" s="5"/>
      <c r="O42" s="5"/>
      <c r="P42" s="5"/>
      <c r="Q42" s="87">
        <f t="shared" si="2"/>
        <v>0</v>
      </c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88"/>
      <c r="AD42" s="86">
        <f t="shared" si="4"/>
        <v>0</v>
      </c>
      <c r="AE42" s="5"/>
      <c r="AF42" s="5"/>
      <c r="AG42" s="5"/>
      <c r="AH42" s="89">
        <f t="shared" si="5"/>
        <v>0</v>
      </c>
    </row>
    <row r="43" spans="1:34" s="1" customFormat="1" ht="20.25" customHeight="1">
      <c r="A43" s="41" t="s">
        <v>56</v>
      </c>
      <c r="B43" s="30" t="s">
        <v>57</v>
      </c>
      <c r="C43" s="3">
        <f t="shared" si="11"/>
        <v>10000</v>
      </c>
      <c r="D43" s="4"/>
      <c r="E43" s="4"/>
      <c r="F43" s="56">
        <f t="shared" si="1"/>
        <v>0</v>
      </c>
      <c r="G43" s="4"/>
      <c r="H43" s="4"/>
      <c r="I43" s="4"/>
      <c r="J43" s="4"/>
      <c r="K43" s="4"/>
      <c r="L43" s="4"/>
      <c r="M43" s="4"/>
      <c r="N43" s="4"/>
      <c r="O43" s="4"/>
      <c r="P43" s="4"/>
      <c r="Q43" s="56">
        <f t="shared" si="2"/>
        <v>0</v>
      </c>
      <c r="R43" s="4"/>
      <c r="S43" s="4"/>
      <c r="T43" s="4"/>
      <c r="U43" s="4"/>
      <c r="V43" s="4"/>
      <c r="W43" s="4"/>
      <c r="X43" s="4">
        <v>10000</v>
      </c>
      <c r="Y43" s="4"/>
      <c r="Z43" s="4"/>
      <c r="AA43" s="4"/>
      <c r="AB43" s="4"/>
      <c r="AC43" s="57"/>
      <c r="AD43" s="3">
        <f t="shared" si="4"/>
        <v>0</v>
      </c>
      <c r="AE43" s="4"/>
      <c r="AF43" s="4"/>
      <c r="AG43" s="4"/>
      <c r="AH43" s="59">
        <f t="shared" si="5"/>
        <v>10000</v>
      </c>
    </row>
    <row r="44" spans="1:34" s="1" customFormat="1" ht="12.75" customHeight="1">
      <c r="A44" s="18"/>
      <c r="C44" s="3"/>
      <c r="F44" s="56"/>
      <c r="Q44" s="90">
        <f t="shared" si="2"/>
        <v>0</v>
      </c>
      <c r="AC44" s="91"/>
      <c r="AD44" s="3"/>
      <c r="AH44" s="59">
        <f t="shared" si="5"/>
        <v>0</v>
      </c>
    </row>
    <row r="45" spans="1:34" s="1" customFormat="1" ht="24.75" customHeight="1">
      <c r="A45" s="92" t="s">
        <v>17</v>
      </c>
      <c r="B45" s="44" t="s">
        <v>18</v>
      </c>
      <c r="C45" s="3">
        <f t="shared" si="11"/>
        <v>37300</v>
      </c>
      <c r="F45" s="56">
        <f t="shared" si="1"/>
        <v>18300</v>
      </c>
      <c r="G45" s="1">
        <v>3500</v>
      </c>
      <c r="J45" s="1">
        <v>3100</v>
      </c>
      <c r="L45" s="1">
        <v>8000</v>
      </c>
      <c r="M45" s="1">
        <v>3000</v>
      </c>
      <c r="N45" s="1">
        <v>300</v>
      </c>
      <c r="O45" s="1">
        <v>400</v>
      </c>
      <c r="P45" s="1">
        <v>4000</v>
      </c>
      <c r="Q45" s="90">
        <f t="shared" si="2"/>
        <v>2000</v>
      </c>
      <c r="T45" s="1">
        <v>2000</v>
      </c>
      <c r="X45" s="1">
        <v>13000</v>
      </c>
      <c r="AC45" s="91"/>
      <c r="AD45" s="3">
        <f t="shared" si="4"/>
        <v>10000</v>
      </c>
      <c r="AE45" s="1">
        <v>5000</v>
      </c>
      <c r="AG45" s="1">
        <v>5000</v>
      </c>
      <c r="AH45" s="59">
        <f t="shared" si="5"/>
        <v>47300</v>
      </c>
    </row>
    <row r="46" spans="1:34" ht="30" customHeight="1">
      <c r="A46" s="14"/>
    </row>
    <row r="47" spans="1:34" ht="30" customHeight="1">
      <c r="A47" s="14"/>
    </row>
    <row r="48" spans="1:34" ht="30" customHeight="1"/>
    <row r="49" ht="30" customHeight="1"/>
  </sheetData>
  <customSheetViews>
    <customSheetView guid="{AFA85C7D-201A-44E2-9FEF-FB09D8FA14DB}" scale="75" showPageBreaks="1" view="pageBreakPreview" showRuler="0">
      <pane xSplit="2" ySplit="4" topLeftCell="C35" activePane="bottomRight" state="frozen"/>
      <selection pane="bottomRight" activeCell="AH17" sqref="AH17"/>
      <pageMargins left="0.75" right="0.75" top="1" bottom="1" header="0.5" footer="0.5"/>
      <pageSetup paperSize="9" scale="53" orientation="landscape" r:id="rId1"/>
      <headerFooter alignWithMargins="0"/>
    </customSheetView>
    <customSheetView guid="{C02E931C-E2B6-44D6-B9B6-45895A12EB36}" scale="75" showPageBreaks="1" view="pageBreakPreview" showRuler="0">
      <pane xSplit="2" ySplit="4" topLeftCell="C35" activePane="bottomRight" state="frozen"/>
      <selection pane="bottomRight" activeCell="AH17" sqref="AH17"/>
      <pageMargins left="0.75" right="0.75" top="1" bottom="1" header="0.5" footer="0.5"/>
      <pageSetup paperSize="9" scale="53" orientation="landscape" r:id="rId2"/>
      <headerFooter alignWithMargins="0"/>
    </customSheetView>
    <customSheetView guid="{3A0F5786-DD89-4CC0-B609-902CBD2A88D0}" scale="75" showPageBreaks="1" printArea="1" view="pageBreakPreview" showRuler="0">
      <pane xSplit="2" ySplit="4" topLeftCell="C23" activePane="bottomRight" state="frozen"/>
      <selection pane="bottomRight" activeCell="D25" sqref="D25"/>
      <pageMargins left="0.75" right="0.75" top="1" bottom="1" header="0.5" footer="0.5"/>
      <pageSetup paperSize="9" scale="53" orientation="landscape" r:id="rId3"/>
      <headerFooter alignWithMargins="0"/>
    </customSheetView>
    <customSheetView guid="{39F5A461-57E4-11D9-9EE7-0002B31CD0A9}" scale="75" showPageBreaks="1" printArea="1" hiddenRows="1" view="pageBreakPreview" showRuler="0">
      <pane xSplit="2" ySplit="4" topLeftCell="Q23" activePane="bottomRight" state="frozen"/>
      <selection pane="bottomRight" activeCell="B47" sqref="B47"/>
      <pageMargins left="0.75" right="0.75" top="1" bottom="1" header="0.5" footer="0.5"/>
      <pageSetup paperSize="9" scale="53" orientation="landscape" r:id="rId4"/>
      <headerFooter alignWithMargins="0"/>
    </customSheetView>
    <customSheetView guid="{C4239800-57E3-11D9-B162-00018002F0A4}" scale="75" showPageBreaks="1" view="pageBreakPreview" showRuler="0">
      <pane xSplit="2" ySplit="4" topLeftCell="C35" activePane="bottomRight" state="frozen"/>
      <selection pane="bottomRight" activeCell="AH17" sqref="AH17"/>
      <pageMargins left="0.75" right="0.75" top="1" bottom="1" header="0.5" footer="0.5"/>
      <pageSetup paperSize="9" scale="53" orientation="landscape" r:id="rId5"/>
      <headerFooter alignWithMargins="0"/>
    </customSheetView>
    <customSheetView guid="{CB8B9A01-6A6F-4CBA-9FB9-1B7501FD2FAE}" scale="75" showPageBreaks="1" view="pageBreakPreview" showRuler="0">
      <pane xSplit="2" ySplit="4" topLeftCell="C35" activePane="bottomRight" state="frozen"/>
      <selection pane="bottomRight" activeCell="AH17" sqref="AH17"/>
      <pageMargins left="0.75" right="0.75" top="1" bottom="1" header="0.5" footer="0.5"/>
      <pageSetup paperSize="9" scale="53" orientation="landscape" r:id="rId6"/>
      <headerFooter alignWithMargins="0"/>
    </customSheetView>
    <customSheetView guid="{44195939-FF8E-42E2-8003-8D5D0D47E574}" scale="75" showPageBreaks="1" view="pageBreakPreview" showRuler="0">
      <pane xSplit="2" ySplit="4" topLeftCell="C35" activePane="bottomRight" state="frozen"/>
      <selection pane="bottomRight" activeCell="AH17" sqref="AH17"/>
      <pageMargins left="0.75" right="0.75" top="1" bottom="1" header="0.5" footer="0.5"/>
      <pageSetup paperSize="9" scale="53" orientation="landscape" r:id="rId7"/>
      <headerFooter alignWithMargins="0"/>
    </customSheetView>
  </customSheetViews>
  <mergeCells count="6">
    <mergeCell ref="AH3:AH4"/>
    <mergeCell ref="C3:AG3"/>
    <mergeCell ref="A36:A40"/>
    <mergeCell ref="B3:B4"/>
    <mergeCell ref="A3:A4"/>
    <mergeCell ref="A5:A13"/>
  </mergeCells>
  <phoneticPr fontId="0" type="noConversion"/>
  <pageMargins left="0.75" right="0.75" top="1" bottom="1" header="0.5" footer="0.5"/>
  <pageSetup paperSize="9" scale="53" orientation="landscape" r:id="rId8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X100"/>
  <sheetViews>
    <sheetView tabSelected="1" view="pageBreakPreview" topLeftCell="A34" zoomScale="75" zoomScaleNormal="100" zoomScaleSheetLayoutView="75" workbookViewId="0">
      <selection activeCell="A4" sqref="A4:F4"/>
    </sheetView>
  </sheetViews>
  <sheetFormatPr defaultRowHeight="12.75"/>
  <cols>
    <col min="1" max="1" width="13.140625" customWidth="1"/>
    <col min="2" max="2" width="81.140625" customWidth="1"/>
    <col min="3" max="3" width="18.42578125" customWidth="1"/>
    <col min="4" max="4" width="14.85546875" customWidth="1"/>
    <col min="5" max="5" width="16.42578125" customWidth="1"/>
    <col min="6" max="6" width="18.5703125" customWidth="1"/>
  </cols>
  <sheetData>
    <row r="1" spans="1:6">
      <c r="A1" s="68"/>
      <c r="D1" s="202" t="s">
        <v>156</v>
      </c>
      <c r="E1" s="202"/>
      <c r="F1" s="202"/>
    </row>
    <row r="2" spans="1:6">
      <c r="A2" s="69"/>
      <c r="D2" s="211" t="s">
        <v>119</v>
      </c>
      <c r="E2" s="211"/>
      <c r="F2" s="211"/>
    </row>
    <row r="3" spans="1:6">
      <c r="A3" s="69"/>
      <c r="D3" s="185" t="s">
        <v>182</v>
      </c>
      <c r="E3" s="120"/>
    </row>
    <row r="4" spans="1:6" ht="20.25">
      <c r="A4" s="207" t="s">
        <v>164</v>
      </c>
      <c r="B4" s="207"/>
      <c r="C4" s="207"/>
      <c r="D4" s="207"/>
      <c r="E4" s="207"/>
      <c r="F4" s="207"/>
    </row>
    <row r="5" spans="1:6" ht="18.75">
      <c r="A5" s="110"/>
      <c r="B5" s="109"/>
      <c r="C5" s="109"/>
      <c r="D5" s="109"/>
      <c r="E5" s="109"/>
      <c r="F5" s="110" t="s">
        <v>84</v>
      </c>
    </row>
    <row r="6" spans="1:6" ht="18.75">
      <c r="A6" s="203" t="s">
        <v>68</v>
      </c>
      <c r="B6" s="203" t="s">
        <v>69</v>
      </c>
      <c r="C6" s="203" t="s">
        <v>51</v>
      </c>
      <c r="D6" s="203" t="s">
        <v>52</v>
      </c>
      <c r="E6" s="203"/>
      <c r="F6" s="203" t="s">
        <v>34</v>
      </c>
    </row>
    <row r="7" spans="1:6" ht="56.25">
      <c r="A7" s="210"/>
      <c r="B7" s="203"/>
      <c r="C7" s="203"/>
      <c r="D7" s="122" t="s">
        <v>34</v>
      </c>
      <c r="E7" s="122" t="s">
        <v>70</v>
      </c>
      <c r="F7" s="203"/>
    </row>
    <row r="8" spans="1:6">
      <c r="A8" s="203">
        <v>1</v>
      </c>
      <c r="B8" s="203">
        <v>2</v>
      </c>
      <c r="C8" s="203">
        <v>3</v>
      </c>
      <c r="D8" s="203">
        <v>4</v>
      </c>
      <c r="E8" s="203">
        <v>5</v>
      </c>
      <c r="F8" s="203" t="s">
        <v>71</v>
      </c>
    </row>
    <row r="9" spans="1:6" ht="7.5" customHeight="1">
      <c r="A9" s="203"/>
      <c r="B9" s="203"/>
      <c r="C9" s="203"/>
      <c r="D9" s="203"/>
      <c r="E9" s="203"/>
      <c r="F9" s="203"/>
    </row>
    <row r="10" spans="1:6" ht="22.5" customHeight="1">
      <c r="A10" s="146">
        <v>10000000</v>
      </c>
      <c r="B10" s="113" t="s">
        <v>72</v>
      </c>
      <c r="C10" s="163">
        <f>C11+C17+C19+C33</f>
        <v>211595</v>
      </c>
      <c r="D10" s="163" t="s">
        <v>139</v>
      </c>
      <c r="E10" s="163" t="s">
        <v>139</v>
      </c>
      <c r="F10" s="128">
        <f>C10</f>
        <v>211595</v>
      </c>
    </row>
    <row r="11" spans="1:6" ht="12.75" customHeight="1">
      <c r="A11" s="208">
        <v>11000000</v>
      </c>
      <c r="B11" s="208" t="s">
        <v>163</v>
      </c>
      <c r="C11" s="204">
        <f>C13+C14</f>
        <v>113565</v>
      </c>
      <c r="D11" s="204" t="s">
        <v>139</v>
      </c>
      <c r="E11" s="204" t="s">
        <v>139</v>
      </c>
      <c r="F11" s="205">
        <f>C11</f>
        <v>113565</v>
      </c>
    </row>
    <row r="12" spans="1:6" ht="37.5" customHeight="1">
      <c r="A12" s="209"/>
      <c r="B12" s="208"/>
      <c r="C12" s="204"/>
      <c r="D12" s="204"/>
      <c r="E12" s="204"/>
      <c r="F12" s="206"/>
    </row>
    <row r="13" spans="1:6" s="147" customFormat="1" ht="20.25">
      <c r="A13" s="127">
        <v>11010000</v>
      </c>
      <c r="B13" s="127" t="s">
        <v>133</v>
      </c>
      <c r="C13" s="164">
        <v>111400</v>
      </c>
      <c r="D13" s="164" t="s">
        <v>139</v>
      </c>
      <c r="E13" s="164" t="s">
        <v>139</v>
      </c>
      <c r="F13" s="134">
        <f>C13</f>
        <v>111400</v>
      </c>
    </row>
    <row r="14" spans="1:6" ht="25.5" customHeight="1">
      <c r="A14" s="112">
        <v>11020000</v>
      </c>
      <c r="B14" s="112" t="s">
        <v>73</v>
      </c>
      <c r="C14" s="163">
        <f>C15+C16</f>
        <v>2165</v>
      </c>
      <c r="D14" s="163" t="s">
        <v>139</v>
      </c>
      <c r="E14" s="163" t="s">
        <v>139</v>
      </c>
      <c r="F14" s="135">
        <f>C14</f>
        <v>2165</v>
      </c>
    </row>
    <row r="15" spans="1:6" ht="36.75" customHeight="1">
      <c r="A15" s="111">
        <v>11020200</v>
      </c>
      <c r="B15" s="111" t="s">
        <v>126</v>
      </c>
      <c r="C15" s="165">
        <v>1765</v>
      </c>
      <c r="D15" s="165" t="s">
        <v>139</v>
      </c>
      <c r="E15" s="165" t="s">
        <v>139</v>
      </c>
      <c r="F15" s="134">
        <f>C15</f>
        <v>1765</v>
      </c>
    </row>
    <row r="16" spans="1:6" ht="36.75" customHeight="1">
      <c r="A16" s="111">
        <v>11023200</v>
      </c>
      <c r="B16" s="111" t="s">
        <v>155</v>
      </c>
      <c r="C16" s="165">
        <v>400</v>
      </c>
      <c r="D16" s="165" t="s">
        <v>139</v>
      </c>
      <c r="E16" s="165" t="s">
        <v>139</v>
      </c>
      <c r="F16" s="134">
        <f>C16</f>
        <v>400</v>
      </c>
    </row>
    <row r="17" spans="1:6" ht="26.25" customHeight="1">
      <c r="A17" s="160">
        <v>14000000</v>
      </c>
      <c r="B17" s="159" t="s">
        <v>161</v>
      </c>
      <c r="C17" s="167">
        <f>C18</f>
        <v>10000</v>
      </c>
      <c r="D17" s="166" t="s">
        <v>139</v>
      </c>
      <c r="E17" s="166" t="s">
        <v>139</v>
      </c>
      <c r="F17" s="135">
        <f t="shared" ref="F17:F18" si="0">C17</f>
        <v>10000</v>
      </c>
    </row>
    <row r="18" spans="1:6" ht="41.25" customHeight="1">
      <c r="A18" s="158">
        <v>14040000</v>
      </c>
      <c r="B18" s="158" t="s">
        <v>171</v>
      </c>
      <c r="C18" s="165">
        <v>10000</v>
      </c>
      <c r="D18" s="165" t="s">
        <v>139</v>
      </c>
      <c r="E18" s="165" t="s">
        <v>139</v>
      </c>
      <c r="F18" s="129">
        <f t="shared" si="0"/>
        <v>10000</v>
      </c>
    </row>
    <row r="19" spans="1:6" s="119" customFormat="1" ht="36.75" customHeight="1">
      <c r="A19" s="118">
        <v>18000000</v>
      </c>
      <c r="B19" s="112" t="s">
        <v>162</v>
      </c>
      <c r="C19" s="163">
        <f>C20+C32+C31</f>
        <v>87710</v>
      </c>
      <c r="D19" s="163" t="s">
        <v>139</v>
      </c>
      <c r="E19" s="163" t="s">
        <v>139</v>
      </c>
      <c r="F19" s="135">
        <f>C19</f>
        <v>87710</v>
      </c>
    </row>
    <row r="20" spans="1:6" ht="24.75" customHeight="1">
      <c r="A20" s="112">
        <v>18010000</v>
      </c>
      <c r="B20" s="112" t="s">
        <v>160</v>
      </c>
      <c r="C20" s="163">
        <f>SUM(C21:C30)</f>
        <v>73110</v>
      </c>
      <c r="D20" s="163" t="s">
        <v>139</v>
      </c>
      <c r="E20" s="163" t="s">
        <v>139</v>
      </c>
      <c r="F20" s="135">
        <f t="shared" ref="F20:F32" si="1">C20</f>
        <v>73110</v>
      </c>
    </row>
    <row r="21" spans="1:6" s="147" customFormat="1" ht="40.5" customHeight="1">
      <c r="A21" s="111">
        <v>18010100</v>
      </c>
      <c r="B21" s="111" t="s">
        <v>169</v>
      </c>
      <c r="C21" s="165">
        <v>17.7</v>
      </c>
      <c r="D21" s="165" t="s">
        <v>139</v>
      </c>
      <c r="E21" s="165" t="s">
        <v>139</v>
      </c>
      <c r="F21" s="134">
        <f>C21</f>
        <v>17.7</v>
      </c>
    </row>
    <row r="22" spans="1:6" s="147" customFormat="1" ht="41.25" customHeight="1">
      <c r="A22" s="111">
        <v>18010200</v>
      </c>
      <c r="B22" s="111" t="s">
        <v>170</v>
      </c>
      <c r="C22" s="165">
        <v>35.799999999999997</v>
      </c>
      <c r="D22" s="165" t="s">
        <v>139</v>
      </c>
      <c r="E22" s="165" t="s">
        <v>139</v>
      </c>
      <c r="F22" s="134">
        <f t="shared" ref="F22:F30" si="2">C22</f>
        <v>35.799999999999997</v>
      </c>
    </row>
    <row r="23" spans="1:6" s="147" customFormat="1" ht="47.25" customHeight="1">
      <c r="A23" s="111">
        <v>18010300</v>
      </c>
      <c r="B23" s="111" t="s">
        <v>172</v>
      </c>
      <c r="C23" s="165">
        <v>9.5</v>
      </c>
      <c r="D23" s="165" t="s">
        <v>139</v>
      </c>
      <c r="E23" s="165" t="s">
        <v>139</v>
      </c>
      <c r="F23" s="134">
        <f t="shared" si="2"/>
        <v>9.5</v>
      </c>
    </row>
    <row r="24" spans="1:6" s="147" customFormat="1" ht="58.5" customHeight="1">
      <c r="A24" s="111">
        <v>18010400</v>
      </c>
      <c r="B24" s="111" t="s">
        <v>173</v>
      </c>
      <c r="C24" s="165">
        <v>147</v>
      </c>
      <c r="D24" s="165" t="s">
        <v>139</v>
      </c>
      <c r="E24" s="165" t="s">
        <v>139</v>
      </c>
      <c r="F24" s="134">
        <f t="shared" si="2"/>
        <v>147</v>
      </c>
    </row>
    <row r="25" spans="1:6" s="147" customFormat="1" ht="25.5" customHeight="1">
      <c r="A25" s="111">
        <v>18010500</v>
      </c>
      <c r="B25" s="111" t="s">
        <v>174</v>
      </c>
      <c r="C25" s="165">
        <v>26724.2</v>
      </c>
      <c r="D25" s="165" t="s">
        <v>139</v>
      </c>
      <c r="E25" s="165" t="s">
        <v>139</v>
      </c>
      <c r="F25" s="134">
        <f t="shared" si="2"/>
        <v>26724.2</v>
      </c>
    </row>
    <row r="26" spans="1:6" s="147" customFormat="1" ht="23.25" customHeight="1">
      <c r="A26" s="111">
        <v>18010600</v>
      </c>
      <c r="B26" s="111" t="s">
        <v>175</v>
      </c>
      <c r="C26" s="165">
        <v>41178.199999999997</v>
      </c>
      <c r="D26" s="165" t="s">
        <v>139</v>
      </c>
      <c r="E26" s="165" t="s">
        <v>139</v>
      </c>
      <c r="F26" s="134">
        <f t="shared" si="2"/>
        <v>41178.199999999997</v>
      </c>
    </row>
    <row r="27" spans="1:6" s="147" customFormat="1" ht="25.5" customHeight="1">
      <c r="A27" s="111">
        <v>18010700</v>
      </c>
      <c r="B27" s="111" t="s">
        <v>176</v>
      </c>
      <c r="C27" s="165">
        <v>417.6</v>
      </c>
      <c r="D27" s="165" t="s">
        <v>139</v>
      </c>
      <c r="E27" s="165" t="s">
        <v>139</v>
      </c>
      <c r="F27" s="134">
        <f t="shared" si="2"/>
        <v>417.6</v>
      </c>
    </row>
    <row r="28" spans="1:6" s="147" customFormat="1" ht="24.75" customHeight="1">
      <c r="A28" s="111">
        <v>18010900</v>
      </c>
      <c r="B28" s="111" t="s">
        <v>177</v>
      </c>
      <c r="C28" s="165">
        <v>4080</v>
      </c>
      <c r="D28" s="165" t="s">
        <v>139</v>
      </c>
      <c r="E28" s="165" t="s">
        <v>139</v>
      </c>
      <c r="F28" s="134">
        <f t="shared" si="2"/>
        <v>4080</v>
      </c>
    </row>
    <row r="29" spans="1:6" s="147" customFormat="1" ht="24.75" customHeight="1">
      <c r="A29" s="111">
        <v>18011000</v>
      </c>
      <c r="B29" s="111" t="s">
        <v>178</v>
      </c>
      <c r="C29" s="165">
        <v>125</v>
      </c>
      <c r="D29" s="165" t="s">
        <v>139</v>
      </c>
      <c r="E29" s="165" t="s">
        <v>139</v>
      </c>
      <c r="F29" s="134">
        <f t="shared" si="2"/>
        <v>125</v>
      </c>
    </row>
    <row r="30" spans="1:6" s="147" customFormat="1" ht="24.75" customHeight="1">
      <c r="A30" s="111">
        <v>18011100</v>
      </c>
      <c r="B30" s="111" t="s">
        <v>179</v>
      </c>
      <c r="C30" s="165">
        <v>375</v>
      </c>
      <c r="D30" s="165" t="s">
        <v>139</v>
      </c>
      <c r="E30" s="165" t="s">
        <v>139</v>
      </c>
      <c r="F30" s="134">
        <f t="shared" si="2"/>
        <v>375</v>
      </c>
    </row>
    <row r="31" spans="1:6" ht="28.5" customHeight="1">
      <c r="A31" s="118">
        <v>18030000</v>
      </c>
      <c r="B31" s="118" t="s">
        <v>167</v>
      </c>
      <c r="C31" s="166">
        <v>100</v>
      </c>
      <c r="D31" s="166" t="s">
        <v>139</v>
      </c>
      <c r="E31" s="166" t="s">
        <v>139</v>
      </c>
      <c r="F31" s="135">
        <f>C31</f>
        <v>100</v>
      </c>
    </row>
    <row r="32" spans="1:6" s="119" customFormat="1" ht="22.5" customHeight="1">
      <c r="A32" s="112">
        <v>18050000</v>
      </c>
      <c r="B32" s="112" t="s">
        <v>134</v>
      </c>
      <c r="C32" s="163">
        <v>14500</v>
      </c>
      <c r="D32" s="163" t="s">
        <v>139</v>
      </c>
      <c r="E32" s="163" t="str">
        <f>D32</f>
        <v>х</v>
      </c>
      <c r="F32" s="128">
        <f t="shared" si="1"/>
        <v>14500</v>
      </c>
    </row>
    <row r="33" spans="1:6" ht="23.25" customHeight="1">
      <c r="A33" s="118">
        <v>19000000</v>
      </c>
      <c r="B33" s="118" t="s">
        <v>135</v>
      </c>
      <c r="C33" s="166">
        <f>C34</f>
        <v>320</v>
      </c>
      <c r="D33" s="166" t="str">
        <f>D34</f>
        <v>х</v>
      </c>
      <c r="E33" s="166" t="s">
        <v>139</v>
      </c>
      <c r="F33" s="135">
        <f t="shared" ref="F33:F34" si="3">C33</f>
        <v>320</v>
      </c>
    </row>
    <row r="34" spans="1:6" ht="21" customHeight="1">
      <c r="A34" s="111">
        <v>19010000</v>
      </c>
      <c r="B34" s="111" t="s">
        <v>136</v>
      </c>
      <c r="C34" s="165">
        <v>320</v>
      </c>
      <c r="D34" s="165" t="s">
        <v>139</v>
      </c>
      <c r="E34" s="165" t="s">
        <v>139</v>
      </c>
      <c r="F34" s="129">
        <f t="shared" si="3"/>
        <v>320</v>
      </c>
    </row>
    <row r="35" spans="1:6" ht="22.5" hidden="1" customHeight="1">
      <c r="A35" s="111">
        <v>19040000</v>
      </c>
      <c r="B35" s="111" t="s">
        <v>137</v>
      </c>
      <c r="C35" s="165">
        <v>0</v>
      </c>
      <c r="D35" s="165" t="s">
        <v>139</v>
      </c>
      <c r="E35" s="165" t="s">
        <v>139</v>
      </c>
      <c r="F35" s="129">
        <f>C35</f>
        <v>0</v>
      </c>
    </row>
    <row r="36" spans="1:6" ht="24" customHeight="1">
      <c r="A36" s="146">
        <v>20000000</v>
      </c>
      <c r="B36" s="113" t="s">
        <v>74</v>
      </c>
      <c r="C36" s="163">
        <f>C37+C43+C49</f>
        <v>3532</v>
      </c>
      <c r="D36" s="163">
        <f>D49+D53</f>
        <v>5459.5</v>
      </c>
      <c r="E36" s="163">
        <f>E49</f>
        <v>500</v>
      </c>
      <c r="F36" s="128">
        <f>C36+D36</f>
        <v>8991.5</v>
      </c>
    </row>
    <row r="37" spans="1:6" ht="22.5" customHeight="1">
      <c r="A37" s="112">
        <v>21000000</v>
      </c>
      <c r="B37" s="116" t="s">
        <v>75</v>
      </c>
      <c r="C37" s="163">
        <f>C38+C39+C40+C41</f>
        <v>52</v>
      </c>
      <c r="D37" s="163" t="s">
        <v>139</v>
      </c>
      <c r="E37" s="163" t="s">
        <v>139</v>
      </c>
      <c r="F37" s="135">
        <f>C37</f>
        <v>52</v>
      </c>
    </row>
    <row r="38" spans="1:6" s="117" customFormat="1" ht="63" customHeight="1">
      <c r="A38" s="111">
        <v>21010300</v>
      </c>
      <c r="B38" s="115" t="s">
        <v>115</v>
      </c>
      <c r="C38" s="165">
        <v>12</v>
      </c>
      <c r="D38" s="165" t="s">
        <v>139</v>
      </c>
      <c r="E38" s="165" t="s">
        <v>139</v>
      </c>
      <c r="F38" s="129">
        <f>C38</f>
        <v>12</v>
      </c>
    </row>
    <row r="39" spans="1:6" ht="36.75" hidden="1" customHeight="1">
      <c r="A39" s="111">
        <v>21050000</v>
      </c>
      <c r="B39" s="111" t="s">
        <v>116</v>
      </c>
      <c r="C39" s="165">
        <v>0</v>
      </c>
      <c r="D39" s="165" t="s">
        <v>139</v>
      </c>
      <c r="E39" s="165" t="s">
        <v>139</v>
      </c>
      <c r="F39" s="129">
        <f>C39</f>
        <v>0</v>
      </c>
    </row>
    <row r="40" spans="1:6" ht="81" hidden="1" customHeight="1">
      <c r="A40" s="111">
        <v>21080900</v>
      </c>
      <c r="B40" s="111" t="s">
        <v>120</v>
      </c>
      <c r="C40" s="165">
        <v>0</v>
      </c>
      <c r="D40" s="165" t="s">
        <v>139</v>
      </c>
      <c r="E40" s="165" t="s">
        <v>139</v>
      </c>
      <c r="F40" s="129">
        <f>C40</f>
        <v>0</v>
      </c>
    </row>
    <row r="41" spans="1:6" ht="24" customHeight="1">
      <c r="A41" s="111">
        <v>21081100</v>
      </c>
      <c r="B41" s="111" t="s">
        <v>121</v>
      </c>
      <c r="C41" s="165">
        <v>40</v>
      </c>
      <c r="D41" s="165" t="s">
        <v>139</v>
      </c>
      <c r="E41" s="165" t="s">
        <v>139</v>
      </c>
      <c r="F41" s="129">
        <f>C41</f>
        <v>40</v>
      </c>
    </row>
    <row r="42" spans="1:6" ht="36" hidden="1" customHeight="1">
      <c r="A42" s="111">
        <v>21110000</v>
      </c>
      <c r="B42" s="111" t="s">
        <v>117</v>
      </c>
      <c r="C42" s="165" t="s">
        <v>139</v>
      </c>
      <c r="D42" s="165">
        <v>0</v>
      </c>
      <c r="E42" s="165" t="s">
        <v>139</v>
      </c>
      <c r="F42" s="129">
        <f>D42</f>
        <v>0</v>
      </c>
    </row>
    <row r="43" spans="1:6" ht="37.5" customHeight="1">
      <c r="A43" s="112">
        <v>22000000</v>
      </c>
      <c r="B43" s="112" t="s">
        <v>147</v>
      </c>
      <c r="C43" s="163">
        <f>C46+C47+C48</f>
        <v>3050</v>
      </c>
      <c r="D43" s="163" t="s">
        <v>139</v>
      </c>
      <c r="E43" s="163" t="s">
        <v>139</v>
      </c>
      <c r="F43" s="128">
        <f t="shared" ref="F43:F48" si="4">C43</f>
        <v>3050</v>
      </c>
    </row>
    <row r="44" spans="1:6" s="147" customFormat="1" ht="38.25" hidden="1" customHeight="1">
      <c r="A44" s="111">
        <v>22010000</v>
      </c>
      <c r="B44" s="111" t="s">
        <v>138</v>
      </c>
      <c r="C44" s="165">
        <v>0</v>
      </c>
      <c r="D44" s="165" t="s">
        <v>139</v>
      </c>
      <c r="E44" s="165" t="s">
        <v>139</v>
      </c>
      <c r="F44" s="129">
        <f t="shared" si="4"/>
        <v>0</v>
      </c>
    </row>
    <row r="45" spans="1:6" ht="38.25" hidden="1" customHeight="1">
      <c r="A45" s="127">
        <v>22010300</v>
      </c>
      <c r="B45" s="127" t="s">
        <v>146</v>
      </c>
      <c r="C45" s="164">
        <v>0</v>
      </c>
      <c r="D45" s="164" t="s">
        <v>139</v>
      </c>
      <c r="E45" s="164" t="s">
        <v>139</v>
      </c>
      <c r="F45" s="134">
        <f t="shared" si="4"/>
        <v>0</v>
      </c>
    </row>
    <row r="46" spans="1:6" s="147" customFormat="1" ht="26.25" customHeight="1">
      <c r="A46" s="127">
        <v>22012500</v>
      </c>
      <c r="B46" s="127" t="s">
        <v>181</v>
      </c>
      <c r="C46" s="164">
        <v>200</v>
      </c>
      <c r="D46" s="164" t="s">
        <v>139</v>
      </c>
      <c r="E46" s="164" t="s">
        <v>139</v>
      </c>
      <c r="F46" s="134">
        <f t="shared" ref="F46" si="5">C46</f>
        <v>200</v>
      </c>
    </row>
    <row r="47" spans="1:6" s="147" customFormat="1" ht="38.25" customHeight="1">
      <c r="A47" s="127">
        <v>22080400</v>
      </c>
      <c r="B47" s="162" t="s">
        <v>168</v>
      </c>
      <c r="C47" s="164">
        <v>1450</v>
      </c>
      <c r="D47" s="164" t="s">
        <v>139</v>
      </c>
      <c r="E47" s="164" t="s">
        <v>139</v>
      </c>
      <c r="F47" s="134">
        <f t="shared" si="4"/>
        <v>1450</v>
      </c>
    </row>
    <row r="48" spans="1:6" s="147" customFormat="1" ht="26.25" customHeight="1">
      <c r="A48" s="127">
        <v>22090000</v>
      </c>
      <c r="B48" s="127" t="s">
        <v>76</v>
      </c>
      <c r="C48" s="164">
        <v>1400</v>
      </c>
      <c r="D48" s="164" t="s">
        <v>139</v>
      </c>
      <c r="E48" s="164" t="s">
        <v>139</v>
      </c>
      <c r="F48" s="134">
        <f t="shared" si="4"/>
        <v>1400</v>
      </c>
    </row>
    <row r="49" spans="1:6" ht="26.25" customHeight="1">
      <c r="A49" s="112">
        <v>24000000</v>
      </c>
      <c r="B49" s="114" t="s">
        <v>77</v>
      </c>
      <c r="C49" s="163">
        <f>C50</f>
        <v>430</v>
      </c>
      <c r="D49" s="163">
        <f>D51+D52</f>
        <v>730</v>
      </c>
      <c r="E49" s="166">
        <f>E52</f>
        <v>500</v>
      </c>
      <c r="F49" s="128">
        <f>C49+D49</f>
        <v>1160</v>
      </c>
    </row>
    <row r="50" spans="1:6" ht="22.5" customHeight="1">
      <c r="A50" s="111">
        <v>24060300</v>
      </c>
      <c r="B50" s="111" t="s">
        <v>78</v>
      </c>
      <c r="C50" s="165">
        <v>430</v>
      </c>
      <c r="D50" s="165" t="s">
        <v>139</v>
      </c>
      <c r="E50" s="165" t="s">
        <v>139</v>
      </c>
      <c r="F50" s="129">
        <f>C50</f>
        <v>430</v>
      </c>
    </row>
    <row r="51" spans="1:6" ht="60" customHeight="1">
      <c r="A51" s="111">
        <v>24062100</v>
      </c>
      <c r="B51" s="115" t="s">
        <v>122</v>
      </c>
      <c r="C51" s="165" t="s">
        <v>139</v>
      </c>
      <c r="D51" s="165">
        <v>230</v>
      </c>
      <c r="E51" s="165" t="s">
        <v>139</v>
      </c>
      <c r="F51" s="129">
        <f>D51</f>
        <v>230</v>
      </c>
    </row>
    <row r="52" spans="1:6" ht="19.5" customHeight="1">
      <c r="A52" s="127">
        <v>24170000</v>
      </c>
      <c r="B52" s="127" t="s">
        <v>140</v>
      </c>
      <c r="C52" s="168" t="s">
        <v>139</v>
      </c>
      <c r="D52" s="169">
        <v>500</v>
      </c>
      <c r="E52" s="170">
        <f>D52</f>
        <v>500</v>
      </c>
      <c r="F52" s="134">
        <f>D52</f>
        <v>500</v>
      </c>
    </row>
    <row r="53" spans="1:6" s="119" customFormat="1" ht="22.5" customHeight="1">
      <c r="A53" s="112">
        <v>25000000</v>
      </c>
      <c r="B53" s="112" t="s">
        <v>79</v>
      </c>
      <c r="C53" s="163" t="s">
        <v>139</v>
      </c>
      <c r="D53" s="171">
        <v>4729.5</v>
      </c>
      <c r="E53" s="163" t="s">
        <v>139</v>
      </c>
      <c r="F53" s="157">
        <f>D53</f>
        <v>4729.5</v>
      </c>
    </row>
    <row r="54" spans="1:6" s="119" customFormat="1" ht="22.5" customHeight="1">
      <c r="A54" s="146">
        <v>30000000</v>
      </c>
      <c r="B54" s="112" t="s">
        <v>80</v>
      </c>
      <c r="C54" s="163">
        <f>C55</f>
        <v>10</v>
      </c>
      <c r="D54" s="163">
        <f>D55+D58</f>
        <v>381.2</v>
      </c>
      <c r="E54" s="163">
        <f>E55+E58</f>
        <v>381.2</v>
      </c>
      <c r="F54" s="128">
        <f>C54+D54</f>
        <v>391.2</v>
      </c>
    </row>
    <row r="55" spans="1:6" s="119" customFormat="1" ht="22.5" customHeight="1">
      <c r="A55" s="112">
        <v>31000000</v>
      </c>
      <c r="B55" s="112" t="s">
        <v>148</v>
      </c>
      <c r="C55" s="163">
        <f>C56+C57</f>
        <v>10</v>
      </c>
      <c r="D55" s="163">
        <f>D57</f>
        <v>0</v>
      </c>
      <c r="E55" s="163">
        <f>E57</f>
        <v>0</v>
      </c>
      <c r="F55" s="128">
        <f>C55+D55</f>
        <v>10</v>
      </c>
    </row>
    <row r="56" spans="1:6" ht="75">
      <c r="A56" s="111">
        <v>31010200</v>
      </c>
      <c r="B56" s="125" t="s">
        <v>123</v>
      </c>
      <c r="C56" s="165">
        <v>10</v>
      </c>
      <c r="D56" s="165" t="s">
        <v>139</v>
      </c>
      <c r="E56" s="165" t="s">
        <v>139</v>
      </c>
      <c r="F56" s="129">
        <f>C56</f>
        <v>10</v>
      </c>
    </row>
    <row r="57" spans="1:6" ht="59.45" customHeight="1">
      <c r="A57" s="111">
        <v>31030000</v>
      </c>
      <c r="B57" s="111" t="s">
        <v>81</v>
      </c>
      <c r="C57" s="165">
        <v>0</v>
      </c>
      <c r="D57" s="165">
        <v>0</v>
      </c>
      <c r="E57" s="165">
        <f>D57</f>
        <v>0</v>
      </c>
      <c r="F57" s="129">
        <f>D57</f>
        <v>0</v>
      </c>
    </row>
    <row r="58" spans="1:6" s="119" customFormat="1" ht="39" customHeight="1">
      <c r="A58" s="112">
        <v>33000000</v>
      </c>
      <c r="B58" s="112" t="s">
        <v>149</v>
      </c>
      <c r="C58" s="163" t="s">
        <v>139</v>
      </c>
      <c r="D58" s="163">
        <f>D59</f>
        <v>381.2</v>
      </c>
      <c r="E58" s="163">
        <f>E59</f>
        <v>381.2</v>
      </c>
      <c r="F58" s="128">
        <f>D58</f>
        <v>381.2</v>
      </c>
    </row>
    <row r="59" spans="1:6" ht="23.25" customHeight="1">
      <c r="A59" s="111">
        <v>33010000</v>
      </c>
      <c r="B59" s="111" t="s">
        <v>82</v>
      </c>
      <c r="C59" s="172" t="s">
        <v>139</v>
      </c>
      <c r="D59" s="165">
        <v>381.2</v>
      </c>
      <c r="E59" s="165">
        <f>D59</f>
        <v>381.2</v>
      </c>
      <c r="F59" s="129">
        <f>D59</f>
        <v>381.2</v>
      </c>
    </row>
    <row r="60" spans="1:6" ht="21" hidden="1" customHeight="1">
      <c r="A60" s="111">
        <v>33020000</v>
      </c>
      <c r="B60" s="111" t="s">
        <v>118</v>
      </c>
      <c r="C60" s="173"/>
      <c r="D60" s="173"/>
      <c r="E60" s="173"/>
      <c r="F60" s="130"/>
    </row>
    <row r="61" spans="1:6" ht="21" customHeight="1">
      <c r="A61" s="146">
        <v>40000000</v>
      </c>
      <c r="B61" s="113" t="s">
        <v>151</v>
      </c>
      <c r="C61" s="174">
        <f>C62</f>
        <v>57225.1</v>
      </c>
      <c r="D61" s="175">
        <f>D62</f>
        <v>0</v>
      </c>
      <c r="E61" s="175">
        <f>E62</f>
        <v>0</v>
      </c>
      <c r="F61" s="144">
        <f>C61+D61</f>
        <v>57225.1</v>
      </c>
    </row>
    <row r="62" spans="1:6" ht="23.25" customHeight="1">
      <c r="A62" s="112">
        <v>41000000</v>
      </c>
      <c r="B62" s="112" t="s">
        <v>127</v>
      </c>
      <c r="C62" s="174">
        <f>C65+C63</f>
        <v>57225.1</v>
      </c>
      <c r="D62" s="174">
        <f>D65</f>
        <v>0</v>
      </c>
      <c r="E62" s="175">
        <f>E65</f>
        <v>0</v>
      </c>
      <c r="F62" s="144">
        <f>C62+D62</f>
        <v>57225.1</v>
      </c>
    </row>
    <row r="63" spans="1:6" ht="0.75" hidden="1" customHeight="1">
      <c r="A63" s="155">
        <v>41020000</v>
      </c>
      <c r="B63" s="155" t="s">
        <v>152</v>
      </c>
      <c r="C63" s="175">
        <f>C64</f>
        <v>0</v>
      </c>
      <c r="D63" s="175" t="s">
        <v>139</v>
      </c>
      <c r="E63" s="175" t="s">
        <v>139</v>
      </c>
      <c r="F63" s="144">
        <f>C63</f>
        <v>0</v>
      </c>
    </row>
    <row r="64" spans="1:6" ht="56.25" hidden="1">
      <c r="A64" s="155">
        <v>41021200</v>
      </c>
      <c r="B64" s="156" t="s">
        <v>154</v>
      </c>
      <c r="C64" s="176"/>
      <c r="D64" s="176" t="s">
        <v>139</v>
      </c>
      <c r="E64" s="176" t="s">
        <v>139</v>
      </c>
      <c r="F64" s="145">
        <f>C64</f>
        <v>0</v>
      </c>
    </row>
    <row r="65" spans="1:6" ht="21" customHeight="1">
      <c r="A65" s="139">
        <v>41030000</v>
      </c>
      <c r="B65" s="139" t="s">
        <v>128</v>
      </c>
      <c r="C65" s="175">
        <f>C68+C69+C70+C74+C71+C77+C67</f>
        <v>57225.1</v>
      </c>
      <c r="D65" s="175">
        <f>D66+D73</f>
        <v>0</v>
      </c>
      <c r="E65" s="175">
        <f>E66</f>
        <v>0</v>
      </c>
      <c r="F65" s="144">
        <f>C65+D65</f>
        <v>57225.1</v>
      </c>
    </row>
    <row r="66" spans="1:6" ht="21.75" hidden="1" customHeight="1">
      <c r="A66" s="121">
        <v>41030400</v>
      </c>
      <c r="B66" s="121" t="s">
        <v>142</v>
      </c>
      <c r="C66" s="177" t="s">
        <v>139</v>
      </c>
      <c r="D66" s="177"/>
      <c r="E66" s="177">
        <f>D66</f>
        <v>0</v>
      </c>
      <c r="F66" s="145">
        <f>D66</f>
        <v>0</v>
      </c>
    </row>
    <row r="67" spans="1:6" ht="18.75" customHeight="1">
      <c r="A67" s="121">
        <v>41033900</v>
      </c>
      <c r="B67" s="121" t="s">
        <v>180</v>
      </c>
      <c r="C67" s="177">
        <v>57225.1</v>
      </c>
      <c r="D67" s="177"/>
      <c r="E67" s="177"/>
      <c r="F67" s="145"/>
    </row>
    <row r="68" spans="1:6" ht="75" hidden="1">
      <c r="A68" s="121">
        <v>41030600</v>
      </c>
      <c r="B68" s="121" t="s">
        <v>129</v>
      </c>
      <c r="C68" s="177">
        <v>0</v>
      </c>
      <c r="D68" s="177" t="s">
        <v>139</v>
      </c>
      <c r="E68" s="177" t="s">
        <v>139</v>
      </c>
      <c r="F68" s="145">
        <f>C68</f>
        <v>0</v>
      </c>
    </row>
    <row r="69" spans="1:6" ht="91.5" hidden="1" customHeight="1">
      <c r="A69" s="122">
        <v>41030800</v>
      </c>
      <c r="B69" s="131" t="s">
        <v>130</v>
      </c>
      <c r="C69" s="177">
        <v>0</v>
      </c>
      <c r="D69" s="177" t="s">
        <v>139</v>
      </c>
      <c r="E69" s="177" t="s">
        <v>139</v>
      </c>
      <c r="F69" s="145">
        <f>C69</f>
        <v>0</v>
      </c>
    </row>
    <row r="70" spans="1:6" ht="150" hidden="1">
      <c r="A70" s="122">
        <v>41030900</v>
      </c>
      <c r="B70" s="136" t="s">
        <v>141</v>
      </c>
      <c r="C70" s="177">
        <v>0</v>
      </c>
      <c r="D70" s="177" t="s">
        <v>139</v>
      </c>
      <c r="E70" s="177" t="s">
        <v>139</v>
      </c>
      <c r="F70" s="145">
        <f>C70</f>
        <v>0</v>
      </c>
    </row>
    <row r="71" spans="1:6" ht="57" hidden="1" customHeight="1">
      <c r="A71" s="132">
        <v>41031000</v>
      </c>
      <c r="B71" s="111" t="s">
        <v>131</v>
      </c>
      <c r="C71" s="177">
        <v>0</v>
      </c>
      <c r="D71" s="177" t="s">
        <v>139</v>
      </c>
      <c r="E71" s="177" t="s">
        <v>139</v>
      </c>
      <c r="F71" s="145">
        <f>C71</f>
        <v>0</v>
      </c>
    </row>
    <row r="72" spans="1:6" ht="57" hidden="1" customHeight="1">
      <c r="A72" s="132">
        <v>41034300</v>
      </c>
      <c r="B72" s="137" t="s">
        <v>143</v>
      </c>
      <c r="C72" s="177"/>
      <c r="D72" s="177"/>
      <c r="E72" s="177"/>
      <c r="F72" s="145">
        <f>C72</f>
        <v>0</v>
      </c>
    </row>
    <row r="73" spans="1:6" ht="57" hidden="1" customHeight="1">
      <c r="A73" s="132">
        <v>41034400</v>
      </c>
      <c r="B73" s="137" t="s">
        <v>144</v>
      </c>
      <c r="C73" s="177" t="s">
        <v>139</v>
      </c>
      <c r="D73" s="177">
        <v>0</v>
      </c>
      <c r="E73" s="177" t="s">
        <v>139</v>
      </c>
      <c r="F73" s="145">
        <f>D73</f>
        <v>0</v>
      </c>
    </row>
    <row r="74" spans="1:6" ht="40.5" hidden="1" customHeight="1">
      <c r="A74" s="132">
        <v>41034500</v>
      </c>
      <c r="B74" s="138" t="s">
        <v>145</v>
      </c>
      <c r="C74" s="177"/>
      <c r="D74" s="177" t="s">
        <v>139</v>
      </c>
      <c r="E74" s="177" t="s">
        <v>139</v>
      </c>
      <c r="F74" s="145">
        <f>C74</f>
        <v>0</v>
      </c>
    </row>
    <row r="75" spans="1:6" ht="58.5" hidden="1" customHeight="1">
      <c r="A75" s="132"/>
      <c r="B75" s="138" t="s">
        <v>157</v>
      </c>
      <c r="C75" s="177"/>
      <c r="D75" s="177"/>
      <c r="E75" s="177"/>
      <c r="F75" s="145"/>
    </row>
    <row r="76" spans="1:6" ht="154.5" hidden="1" customHeight="1">
      <c r="A76" s="132"/>
      <c r="B76" s="138" t="s">
        <v>158</v>
      </c>
      <c r="C76" s="177"/>
      <c r="D76" s="177"/>
      <c r="E76" s="177"/>
      <c r="F76" s="145"/>
    </row>
    <row r="77" spans="1:6" ht="62.25" hidden="1" customHeight="1">
      <c r="A77" s="132">
        <v>41034800</v>
      </c>
      <c r="B77" s="138" t="s">
        <v>159</v>
      </c>
      <c r="C77" s="177">
        <v>0</v>
      </c>
      <c r="D77" s="177" t="s">
        <v>139</v>
      </c>
      <c r="E77" s="177" t="s">
        <v>139</v>
      </c>
      <c r="F77" s="145">
        <f>C77</f>
        <v>0</v>
      </c>
    </row>
    <row r="78" spans="1:6" s="119" customFormat="1" ht="33" customHeight="1">
      <c r="A78" s="149">
        <v>50000000</v>
      </c>
      <c r="B78" s="148" t="s">
        <v>150</v>
      </c>
      <c r="C78" s="178" t="s">
        <v>139</v>
      </c>
      <c r="D78" s="179">
        <f>D79</f>
        <v>5</v>
      </c>
      <c r="E78" s="178" t="s">
        <v>139</v>
      </c>
      <c r="F78" s="133">
        <f>D78</f>
        <v>5</v>
      </c>
    </row>
    <row r="79" spans="1:6" ht="60" customHeight="1">
      <c r="A79" s="127">
        <v>50110000</v>
      </c>
      <c r="B79" s="127" t="s">
        <v>83</v>
      </c>
      <c r="C79" s="180" t="s">
        <v>139</v>
      </c>
      <c r="D79" s="169">
        <v>5</v>
      </c>
      <c r="E79" s="181" t="s">
        <v>139</v>
      </c>
      <c r="F79" s="134">
        <f>D79</f>
        <v>5</v>
      </c>
    </row>
    <row r="80" spans="1:6" s="153" customFormat="1" ht="18.75" customHeight="1">
      <c r="A80" s="150"/>
      <c r="B80" s="151" t="s">
        <v>132</v>
      </c>
      <c r="C80" s="182">
        <f>C10+C36+C54+C61</f>
        <v>272362.09999999998</v>
      </c>
      <c r="D80" s="182">
        <f>D36+D54+D61+D78</f>
        <v>5845.7</v>
      </c>
      <c r="E80" s="182">
        <f>E36+E54</f>
        <v>881.2</v>
      </c>
      <c r="F80" s="152">
        <f>C80+D80</f>
        <v>278207.8</v>
      </c>
    </row>
    <row r="81" spans="1:50" s="126" customFormat="1" ht="21.75" hidden="1" customHeight="1">
      <c r="A81" s="140"/>
      <c r="B81" s="141" t="s">
        <v>153</v>
      </c>
      <c r="C81" s="183">
        <f>C80-C61</f>
        <v>215136.99999999997</v>
      </c>
      <c r="D81" s="183">
        <f>D80-D61</f>
        <v>5845.7</v>
      </c>
      <c r="E81" s="183">
        <f>E80-E61</f>
        <v>881.2</v>
      </c>
      <c r="F81" s="142">
        <f>F80-F61</f>
        <v>220982.69999999998</v>
      </c>
    </row>
    <row r="82" spans="1:50" s="126" customFormat="1" ht="21.75" hidden="1" customHeight="1">
      <c r="A82" s="140"/>
      <c r="B82" s="141"/>
      <c r="C82" s="183"/>
      <c r="D82" s="184"/>
      <c r="E82" s="184"/>
      <c r="F82" s="143"/>
    </row>
    <row r="83" spans="1:50" s="126" customFormat="1" ht="21.75" hidden="1" customHeight="1">
      <c r="A83" s="140"/>
      <c r="B83" s="141" t="s">
        <v>165</v>
      </c>
      <c r="C83" s="142">
        <v>22501.9</v>
      </c>
      <c r="D83" s="143"/>
      <c r="E83" s="143"/>
      <c r="F83" s="154"/>
    </row>
    <row r="84" spans="1:50" s="126" customFormat="1" ht="21.75" hidden="1" customHeight="1">
      <c r="A84" s="140"/>
      <c r="B84" s="141" t="s">
        <v>166</v>
      </c>
      <c r="C84" s="142">
        <f>C80-C83</f>
        <v>249860.19999999998</v>
      </c>
      <c r="D84" s="142">
        <f>D81</f>
        <v>5845.7</v>
      </c>
      <c r="E84" s="143"/>
      <c r="F84" s="161">
        <f>C84+D84</f>
        <v>255705.9</v>
      </c>
    </row>
    <row r="85" spans="1:50" s="126" customFormat="1" ht="21.75" customHeight="1">
      <c r="A85" s="140"/>
      <c r="B85" s="141"/>
      <c r="C85" s="142"/>
      <c r="D85" s="143"/>
      <c r="E85" s="143"/>
      <c r="F85" s="154"/>
    </row>
    <row r="86" spans="1:50" s="124" customFormat="1" ht="18.75">
      <c r="A86" s="124" t="s">
        <v>124</v>
      </c>
      <c r="D86" s="124" t="s">
        <v>125</v>
      </c>
    </row>
    <row r="87" spans="1:50" ht="15.75">
      <c r="A87" s="71"/>
      <c r="B87" s="72"/>
      <c r="C87" s="72"/>
      <c r="D87" s="72"/>
      <c r="E87" s="72"/>
      <c r="F87" s="72"/>
    </row>
    <row r="88" spans="1:50" s="109" customFormat="1" ht="18.75">
      <c r="A88" s="123"/>
      <c r="B88" s="124"/>
      <c r="C88" s="124"/>
      <c r="D88" s="124"/>
      <c r="E88" s="124"/>
      <c r="F88" s="124"/>
      <c r="G88" s="124"/>
      <c r="H88" s="124"/>
      <c r="I88" s="124"/>
      <c r="J88" s="124"/>
      <c r="K88" s="124"/>
      <c r="L88" s="124"/>
      <c r="M88" s="124"/>
      <c r="N88" s="124"/>
      <c r="O88" s="124"/>
      <c r="P88" s="124"/>
      <c r="Q88" s="124"/>
      <c r="R88" s="124"/>
      <c r="S88" s="124"/>
      <c r="T88" s="124"/>
      <c r="U88" s="124"/>
      <c r="V88" s="124"/>
      <c r="W88" s="124"/>
      <c r="X88" s="124"/>
      <c r="Y88" s="124"/>
      <c r="Z88" s="124"/>
      <c r="AA88" s="124"/>
      <c r="AB88" s="124"/>
      <c r="AC88" s="124"/>
      <c r="AD88" s="124"/>
      <c r="AE88" s="124"/>
      <c r="AF88" s="124"/>
      <c r="AG88" s="124"/>
      <c r="AH88" s="124"/>
      <c r="AI88" s="124"/>
      <c r="AJ88" s="124"/>
      <c r="AK88" s="124"/>
      <c r="AL88" s="124"/>
      <c r="AM88" s="124"/>
      <c r="AN88" s="124"/>
      <c r="AO88" s="124"/>
      <c r="AP88" s="124"/>
      <c r="AQ88" s="124"/>
      <c r="AR88" s="124"/>
      <c r="AS88" s="124"/>
      <c r="AT88" s="124"/>
      <c r="AU88" s="124"/>
      <c r="AV88" s="124"/>
      <c r="AW88" s="124"/>
      <c r="AX88" s="124"/>
    </row>
    <row r="89" spans="1:50" ht="15.75">
      <c r="A89" s="71"/>
      <c r="B89" s="72"/>
      <c r="C89" s="72"/>
      <c r="D89" s="72"/>
      <c r="E89" s="72"/>
      <c r="F89" s="72"/>
    </row>
    <row r="90" spans="1:50" ht="15.75">
      <c r="A90" s="71"/>
      <c r="B90" s="72"/>
      <c r="C90" s="72"/>
      <c r="D90" s="72"/>
      <c r="E90" s="72"/>
      <c r="F90" s="72"/>
    </row>
    <row r="91" spans="1:50" ht="15.75">
      <c r="A91" s="71"/>
      <c r="B91" s="72"/>
      <c r="C91" s="72"/>
      <c r="D91" s="72"/>
      <c r="E91" s="72"/>
      <c r="F91" s="72"/>
    </row>
    <row r="92" spans="1:50" ht="15.75">
      <c r="A92" s="71"/>
      <c r="B92" s="72"/>
      <c r="C92" s="72"/>
      <c r="D92" s="72"/>
      <c r="E92" s="72"/>
      <c r="F92" s="72"/>
    </row>
    <row r="93" spans="1:50" ht="15.75">
      <c r="A93" s="71"/>
      <c r="B93" s="72"/>
      <c r="C93" s="72"/>
      <c r="D93" s="72"/>
      <c r="E93" s="72"/>
      <c r="F93" s="72"/>
    </row>
    <row r="94" spans="1:50" ht="15.75">
      <c r="A94" s="71"/>
      <c r="B94" s="72"/>
      <c r="C94" s="72"/>
      <c r="D94" s="72"/>
      <c r="E94" s="72"/>
      <c r="F94" s="72"/>
    </row>
    <row r="95" spans="1:50" ht="15.75">
      <c r="A95" s="71"/>
      <c r="B95" s="72"/>
      <c r="C95" s="72"/>
      <c r="D95" s="72"/>
      <c r="E95" s="72"/>
      <c r="F95" s="72"/>
    </row>
    <row r="96" spans="1:50" ht="13.5">
      <c r="A96" s="70"/>
    </row>
    <row r="100" spans="1:1">
      <c r="A100" s="67"/>
    </row>
  </sheetData>
  <customSheetViews>
    <customSheetView guid="{AFA85C7D-201A-44E2-9FEF-FB09D8FA14DB}" scale="75" showPageBreaks="1" fitToPage="1" view="pageBreakPreview" showRuler="0" topLeftCell="A40">
      <selection activeCell="D50" sqref="D50"/>
      <rowBreaks count="7" manualBreakCount="7">
        <brk id="32" max="5" man="1"/>
        <brk id="35" max="5" man="1"/>
        <brk id="36" max="5" man="1"/>
        <brk id="37" max="5" man="1"/>
        <brk id="50" max="16383" man="1"/>
        <brk id="55" max="5" man="1"/>
        <brk id="59" max="5" man="1"/>
      </rowBreaks>
      <pageMargins left="0.78740157480314965" right="0.78740157480314965" top="0.98425196850393704" bottom="0.98425196850393704" header="0.51181102362204722" footer="0.51181102362204722"/>
      <printOptions horizontalCentered="1"/>
      <pageSetup paperSize="9" scale="73" fitToHeight="3" orientation="portrait" r:id="rId1"/>
      <headerFooter alignWithMargins="0"/>
    </customSheetView>
    <customSheetView guid="{C02E931C-E2B6-44D6-B9B6-45895A12EB36}" scale="75" showPageBreaks="1" fitToPage="1" hiddenRows="1" view="pageBreakPreview" showRuler="0">
      <selection activeCell="G7" sqref="G7"/>
      <rowBreaks count="3" manualBreakCount="3">
        <brk id="35" max="5" man="1"/>
        <brk id="50" max="16383" man="1"/>
        <brk id="59" max="5" man="1"/>
      </rowBreaks>
      <pageMargins left="0.78740157480314965" right="0.78740157480314965" top="0.98425196850393704" bottom="0.98425196850393704" header="0.51181102362204722" footer="0.51181102362204722"/>
      <printOptions horizontalCentered="1"/>
      <pageSetup paperSize="9" scale="64" fitToHeight="3" orientation="portrait" r:id="rId2"/>
      <headerFooter alignWithMargins="0"/>
    </customSheetView>
    <customSheetView guid="{3A0F5786-DD89-4CC0-B609-902CBD2A88D0}" scale="60" showPageBreaks="1" printArea="1" view="pageBreakPreview" showRuler="0" topLeftCell="A40">
      <selection activeCell="A5" sqref="A5:F5"/>
      <colBreaks count="1" manualBreakCount="1">
        <brk id="6" max="1048575" man="1"/>
      </colBreaks>
      <pageMargins left="0.75" right="0.75" top="1" bottom="1" header="0.5" footer="0.5"/>
      <pageSetup paperSize="9" scale="78" orientation="portrait" r:id="rId3"/>
      <headerFooter alignWithMargins="0"/>
    </customSheetView>
    <customSheetView guid="{39F5A461-57E4-11D9-9EE7-0002B31CD0A9}" scale="60" showPageBreaks="1" printArea="1" view="pageBreakPreview" showRuler="0">
      <selection activeCell="A78" sqref="A78"/>
      <colBreaks count="2" manualBreakCount="2">
        <brk id="5" max="72" man="1"/>
        <brk id="6" max="1048575" man="1"/>
      </colBreaks>
      <pageMargins left="0.75" right="0.75" top="1" bottom="1" header="0.5" footer="0.5"/>
      <pageSetup paperSize="9" scale="78" orientation="portrait" r:id="rId4"/>
      <headerFooter alignWithMargins="0"/>
    </customSheetView>
    <customSheetView guid="{C4239800-57E3-11D9-B162-00018002F0A4}" scale="60" showPageBreaks="1" view="pageBreakPreview" showRuler="0">
      <pane xSplit="3" ySplit="11" topLeftCell="D12" activePane="bottomRight" state="frozen"/>
      <selection pane="bottomRight" activeCell="F7" sqref="F7"/>
      <rowBreaks count="2" manualBreakCount="2">
        <brk id="36" max="16383" man="1"/>
        <brk id="59" max="5" man="1"/>
      </rowBreaks>
      <colBreaks count="1" manualBreakCount="1">
        <brk id="6" max="1048575" man="1"/>
      </colBreaks>
      <pageMargins left="0.75" right="0.75" top="0.55000000000000004" bottom="1" header="0.5" footer="0.5"/>
      <pageSetup paperSize="9" scale="64" orientation="portrait" r:id="rId5"/>
      <headerFooter alignWithMargins="0"/>
    </customSheetView>
    <customSheetView guid="{CB8B9A01-6A6F-4CBA-9FB9-1B7501FD2FAE}" scale="75" showPageBreaks="1" fitToPage="1" view="pageBreakPreview" showRuler="0" topLeftCell="A7">
      <selection activeCell="H17" sqref="H17"/>
      <rowBreaks count="10" manualBreakCount="10">
        <brk id="32" max="5" man="1"/>
        <brk id="33" max="5" man="1"/>
        <brk id="35" max="5" man="1"/>
        <brk id="36" max="5" man="1"/>
        <brk id="37" max="5" man="1"/>
        <brk id="50" max="16383" man="1"/>
        <brk id="55" max="5" man="1"/>
        <brk id="56" max="5" man="1"/>
        <brk id="59" max="5" man="1"/>
        <brk id="61" max="5" man="1"/>
      </rowBreaks>
      <pageMargins left="0.78740157480314965" right="0.78740157480314965" top="0.98425196850393704" bottom="0.98425196850393704" header="0.51181102362204722" footer="0.51181102362204722"/>
      <printOptions horizontalCentered="1"/>
      <pageSetup paperSize="9" scale="75" fitToHeight="3" orientation="portrait" r:id="rId6"/>
      <headerFooter alignWithMargins="0"/>
    </customSheetView>
    <customSheetView guid="{44195939-FF8E-42E2-8003-8D5D0D47E574}" scale="75" showPageBreaks="1" fitToPage="1" hiddenRows="1" view="pageBreakPreview" showRuler="0" topLeftCell="A34">
      <selection activeCell="E46" sqref="E46"/>
      <rowBreaks count="8" manualBreakCount="8">
        <brk id="32" max="5" man="1"/>
        <brk id="34" max="5" man="1"/>
        <brk id="35" max="5" man="1"/>
        <brk id="36" max="5" man="1"/>
        <brk id="37" max="5" man="1"/>
        <brk id="50" max="16383" man="1"/>
        <brk id="55" max="5" man="1"/>
        <brk id="59" max="5" man="1"/>
      </rowBreaks>
      <pageMargins left="0.78740157480314965" right="0.78740157480314965" top="0.98425196850393704" bottom="0.98425196850393704" header="0.51181102362204722" footer="0.51181102362204722"/>
      <printOptions horizontalCentered="1"/>
      <pageSetup paperSize="9" scale="75" fitToHeight="3" orientation="portrait" r:id="rId7"/>
      <headerFooter alignWithMargins="0"/>
    </customSheetView>
  </customSheetViews>
  <mergeCells count="20">
    <mergeCell ref="B6:B7"/>
    <mergeCell ref="C6:C7"/>
    <mergeCell ref="D6:E6"/>
    <mergeCell ref="D2:F2"/>
    <mergeCell ref="D1:F1"/>
    <mergeCell ref="F8:F9"/>
    <mergeCell ref="E11:E12"/>
    <mergeCell ref="F11:F12"/>
    <mergeCell ref="A4:F4"/>
    <mergeCell ref="B8:B9"/>
    <mergeCell ref="F6:F7"/>
    <mergeCell ref="A8:A9"/>
    <mergeCell ref="A11:A12"/>
    <mergeCell ref="E8:E9"/>
    <mergeCell ref="A6:A7"/>
    <mergeCell ref="B11:B12"/>
    <mergeCell ref="C8:C9"/>
    <mergeCell ref="D8:D9"/>
    <mergeCell ref="C11:C12"/>
    <mergeCell ref="D11:D12"/>
  </mergeCells>
  <phoneticPr fontId="0" type="noConversion"/>
  <hyperlinks>
    <hyperlink ref="A100" location="_ftnref1" display="_ftnref1"/>
  </hyperlinks>
  <printOptions horizontalCentered="1"/>
  <pageMargins left="0.35433070866141736" right="0.19685039370078741" top="0.15748031496062992" bottom="0.19685039370078741" header="0.15748031496062992" footer="0.15748031496062992"/>
  <pageSetup paperSize="9" scale="61" fitToHeight="2" orientation="portrait" r:id="rId8"/>
  <headerFooter alignWithMargins="0"/>
  <rowBreaks count="1" manualBreakCount="1">
    <brk id="5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расч.на 2005г заг.</vt:lpstr>
      <vt:lpstr>расч.на 2005г спец</vt:lpstr>
      <vt:lpstr>додаток №1</vt:lpstr>
      <vt:lpstr>'додаток №1'!Заголовки_для_печати</vt:lpstr>
      <vt:lpstr>'додаток №1'!Область_печати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Illichevsk</dc:creator>
  <cp:lastModifiedBy>Администратор</cp:lastModifiedBy>
  <cp:lastPrinted>2015-01-08T15:16:26Z</cp:lastPrinted>
  <dcterms:created xsi:type="dcterms:W3CDTF">2004-11-09T10:24:06Z</dcterms:created>
  <dcterms:modified xsi:type="dcterms:W3CDTF">2015-01-08T15:21:02Z</dcterms:modified>
</cp:coreProperties>
</file>