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60" windowWidth="11355" windowHeight="9210"/>
  </bookViews>
  <sheets>
    <sheet name="Лист1" sheetId="1" r:id="rId1"/>
  </sheets>
  <definedNames>
    <definedName name="_xlnm.Print_Titles" localSheetId="0">Лист1!$9:$12</definedName>
    <definedName name="_xlnm.Print_Area" localSheetId="0">Лист1!$A$1:$P$57</definedName>
  </definedNames>
  <calcPr calcId="125725"/>
</workbook>
</file>

<file path=xl/calcChain.xml><?xml version="1.0" encoding="utf-8"?>
<calcChain xmlns="http://schemas.openxmlformats.org/spreadsheetml/2006/main">
  <c r="K26" i="1"/>
  <c r="L24"/>
  <c r="L54" s="1"/>
  <c r="J38"/>
  <c r="I66" l="1"/>
  <c r="K37" l="1"/>
  <c r="J66" l="1"/>
  <c r="J67"/>
  <c r="M41"/>
  <c r="J14"/>
  <c r="J40"/>
  <c r="J39"/>
  <c r="M36"/>
  <c r="J30"/>
  <c r="M40" l="1"/>
  <c r="J13"/>
  <c r="K24"/>
  <c r="J26"/>
  <c r="I67" s="1"/>
  <c r="M37"/>
  <c r="M38"/>
  <c r="M44"/>
  <c r="M31"/>
  <c r="M32"/>
  <c r="M33"/>
  <c r="M34"/>
  <c r="M35"/>
  <c r="M30"/>
  <c r="M29"/>
  <c r="M23"/>
  <c r="M14"/>
  <c r="H24"/>
  <c r="G24"/>
  <c r="M53"/>
  <c r="M52" s="1"/>
  <c r="M51"/>
  <c r="M50"/>
  <c r="M48"/>
  <c r="G49"/>
  <c r="M47"/>
  <c r="M46"/>
  <c r="M45"/>
  <c r="M22"/>
  <c r="M21"/>
  <c r="M19"/>
  <c r="M18"/>
  <c r="M17"/>
  <c r="M16"/>
  <c r="M15"/>
  <c r="M28"/>
  <c r="M27"/>
  <c r="M25"/>
  <c r="M42"/>
  <c r="M39"/>
  <c r="H13"/>
  <c r="H20"/>
  <c r="H43"/>
  <c r="H49"/>
  <c r="H52"/>
  <c r="J20"/>
  <c r="J43"/>
  <c r="J49"/>
  <c r="J52"/>
  <c r="K13"/>
  <c r="K20"/>
  <c r="K43"/>
  <c r="K49"/>
  <c r="K52"/>
  <c r="G13"/>
  <c r="G20"/>
  <c r="G43"/>
  <c r="G52"/>
  <c r="K54" l="1"/>
  <c r="J24"/>
  <c r="M49"/>
  <c r="M20"/>
  <c r="J54"/>
  <c r="M26"/>
  <c r="M24" s="1"/>
  <c r="G54"/>
  <c r="M43"/>
  <c r="M13"/>
  <c r="H54"/>
  <c r="M54" l="1"/>
</calcChain>
</file>

<file path=xl/sharedStrings.xml><?xml version="1.0" encoding="utf-8"?>
<sst xmlns="http://schemas.openxmlformats.org/spreadsheetml/2006/main" count="208" uniqueCount="116">
  <si>
    <t>Зміст  заходу</t>
  </si>
  <si>
    <t>Види  видатків  на
забезпечення  заходу</t>
  </si>
  <si>
    <t>Джерела
фінан-
сування</t>
  </si>
  <si>
    <t>№
з/п</t>
  </si>
  <si>
    <t>КЕКВ</t>
  </si>
  <si>
    <t>Рекомендована  сума  витрат
по  рокам,  тис.грн.</t>
  </si>
  <si>
    <t>Всього
тис.грн.</t>
  </si>
  <si>
    <t>до  рішення  Іллічівської  міської  ради</t>
  </si>
  <si>
    <t>І.  Попередження  розповсюдження  наркоманії  та  алкоголізму  в  місті</t>
  </si>
  <si>
    <t>1.1</t>
  </si>
  <si>
    <t>1,0</t>
  </si>
  <si>
    <t>1.2</t>
  </si>
  <si>
    <t>2,0</t>
  </si>
  <si>
    <t>Проведення  для  дітей,  молоді  та  їх батьків  профілактичних  і  просвітницьких  заходів  щодо  протидії  наркоманії,  пропаганди  здорового  способу  життя,  формування  навичок  протистояння  шкідливому  впливу  вживання  наркотичних  засобів  або  психотропних  речовин  не  за  медичним  призначенням</t>
  </si>
  <si>
    <t>1.3</t>
  </si>
  <si>
    <t>1.4</t>
  </si>
  <si>
    <t>1.5</t>
  </si>
  <si>
    <t>3,0</t>
  </si>
  <si>
    <t>1.6</t>
  </si>
  <si>
    <t>1131</t>
  </si>
  <si>
    <t>ІІ.  Операція  "Розшук"</t>
  </si>
  <si>
    <t>2.1</t>
  </si>
  <si>
    <t>2.2</t>
  </si>
  <si>
    <t>2.3</t>
  </si>
  <si>
    <t>Запровадження  роботи  кімнати  довіри</t>
  </si>
  <si>
    <t>2110</t>
  </si>
  <si>
    <t>ІІІ.  "Безпечне  місто"</t>
  </si>
  <si>
    <t>3.1</t>
  </si>
  <si>
    <t>5,0</t>
  </si>
  <si>
    <t>3.2</t>
  </si>
  <si>
    <t>3.3</t>
  </si>
  <si>
    <t>Розроблення  та  видання  інформаційно-просвітницьких  матеріалів (буклетів,  плакатів,  пам'яток,  посібників)  щодо  формування  у дітей  і  молоді  негативного  ставлення  до  вживання  наркотичних  засобів  та  психотропних  речовин,  а  також  розроблення  зовнішньої  реклами  та  її  розміщення  в  громадських  місцях,  засобах  масової  інформації  та  на  транспорті</t>
  </si>
  <si>
    <t>Організація  та  координація  діяльності  громадських  форму-вань по  виявленню  антисоціальних  елементів  під  час  проведення  спільних  рейдів  та  перевірка  їх  на  причетність  до  правопорушень  і  злочинів</t>
  </si>
  <si>
    <t>Проведення  семінарів  в  учбових  закладах  щодо  поведінки  в  умовах  непередбаченого  спілкування  з  вищевказаними  особами</t>
  </si>
  <si>
    <t>Охорона  громадського  порядку  шляхом  застосування  системи відеоспостереження  "Безпечне  місто"  та  координація  діяльності  громадського  формування</t>
  </si>
  <si>
    <t>3.4</t>
  </si>
  <si>
    <t>3.5</t>
  </si>
  <si>
    <t>ІV.  "Курорт"</t>
  </si>
  <si>
    <t>4.1</t>
  </si>
  <si>
    <t>1134</t>
  </si>
  <si>
    <t>4.2</t>
  </si>
  <si>
    <t>4.3</t>
  </si>
  <si>
    <t>4.4</t>
  </si>
  <si>
    <t>V.  "Протидія  торгівлі  людьми"</t>
  </si>
  <si>
    <t>5.1</t>
  </si>
  <si>
    <t>5.2</t>
  </si>
  <si>
    <t>VI.  "Святкові  дні"</t>
  </si>
  <si>
    <t>6.1</t>
  </si>
  <si>
    <t>ВСЬОГО</t>
  </si>
  <si>
    <t xml:space="preserve">                                  Секретар  ради</t>
  </si>
  <si>
    <t>Головний розпорядник коштів; виконавець програми</t>
  </si>
  <si>
    <t>Міський бюджет, залучені кошти</t>
  </si>
  <si>
    <t>Фінансове управління міської ради;  ІМВ ГУМВС України в Одеській області</t>
  </si>
  <si>
    <t xml:space="preserve">  Проведення  прямого
ефіру, оплата послуг</t>
  </si>
  <si>
    <t xml:space="preserve">  Придбання  та
виготовлення  бланків,
журналів,  схем,
плакатів
</t>
  </si>
  <si>
    <t xml:space="preserve">  Придбання  паливно-мастильних  матеріалів  та  автозапчастин
</t>
  </si>
  <si>
    <t xml:space="preserve">  Придбання  меблів,
оргтехніки
</t>
  </si>
  <si>
    <t xml:space="preserve">  Придбання  спецлітератури  та  канцтоварів
</t>
  </si>
  <si>
    <t>1163</t>
  </si>
  <si>
    <t>1165</t>
  </si>
  <si>
    <t>Виконавчий комітет; МУЖКГ</t>
  </si>
  <si>
    <t xml:space="preserve">  Придбання  паливно-мастильних матеріалів  та автозапчастин
</t>
  </si>
  <si>
    <t xml:space="preserve"> Оплата послуг по техобслуговуванню оргтехніки та картриджів</t>
  </si>
  <si>
    <t xml:space="preserve">  Придбання  паливно-мастильних матеріалів  та  автозапчастин
</t>
  </si>
  <si>
    <t xml:space="preserve"> Оплата послуг по техобслуговуванню оргтехніки та картриджів.  Придбання паливно-мастильних матеріалів та автозапчастин                     </t>
  </si>
  <si>
    <t xml:space="preserve">  Придбання  паливно-мастильних  
матеріалів  </t>
  </si>
  <si>
    <t xml:space="preserve"> К  О  Ш  Т  О  Р  И  С</t>
  </si>
  <si>
    <t>фінансування  заходів,  визначених  Програмою  протидії  злочинності  та  посилення  громадської  безпеки</t>
  </si>
  <si>
    <t xml:space="preserve"> на  території  міста  Іллічівська  на  2011 - 2014  роки</t>
  </si>
  <si>
    <t>Організація  додаткового  патрулювання  та  чергування  громадських  формуваннь  в  місцях проведення  заходів  міського  значення  та  їх  координація</t>
  </si>
  <si>
    <t>Висвітлення  в  ЗМІ  питань  громадського  порядку  під  час  масового  відпочинку  туристів  та  запровадження  "Гарячої  лінії"  з  цього  питання</t>
  </si>
  <si>
    <t>Організація  та  консолідація  роботи  громадських формувань  спільно  з  зацікавленими  службами   та  населенням  щодо  профілактики  дитячої  безпритульності,  бездоглядності,  збереження  індивідуального  майна  громадян  на  міському  пляжі  та  інших  місцях  відпочинку,  виявлення  шахраїв,  зброї,  вибухівки  та  скупчення  автотранспорту   під  час  курортного  сезону</t>
  </si>
  <si>
    <t>Висвітлення  в  ЗМІ  матеріалів  про  незаконне  переміщення  людей  та  вантажів,  а  також робота  міліції  в  цьому  напрямку</t>
  </si>
  <si>
    <t>Проведення  в  навчально-виховних  закладах  освіти  профілактичних  бесід  з  молоддю  з метою  запобігання  випадків  втягування  дітей  до  сексуального  рабства</t>
  </si>
  <si>
    <t xml:space="preserve">                                  О.Р.Боровська</t>
  </si>
  <si>
    <t>Сприяння  висвітленню  в  засобах  масової  інформації  питань щодо  протидії  поширенню  наркоманії,  боротьби  з незаконним  обігом  наркотичних  засобів,  психотропних  речовин  та  прекурсорів</t>
  </si>
  <si>
    <t>0</t>
  </si>
  <si>
    <t>1172</t>
  </si>
  <si>
    <t>Організація  роботи  кімнати  довіри  для  осіб,  які  бажають  позбутися  наркотичної  та  алкогольної  залежності</t>
  </si>
  <si>
    <t xml:space="preserve">Придбання канцтоварів,  паливно-мастильних матеріалів та автозапчастин                                                                          </t>
  </si>
  <si>
    <t xml:space="preserve">  Придбання обладнання
та  канцтоварів
</t>
  </si>
  <si>
    <t xml:space="preserve">  Придбання обладнання  та  канцтоварів
</t>
  </si>
  <si>
    <t>Організація  і  проведення  спільно  з  громадськими  формуваннями  профілактичних  заходів  щодо  попередження  насильства  в  сім'ї,  виховання  (проведення  лекцій,  семінарів  в  школах  та  інших  учбових  закладах)  неповнолітніх  та  молоді</t>
  </si>
  <si>
    <t xml:space="preserve">  Обслуговування оргтехніки, техобслуговування відеокамер системи відеонагляду, оптоволокна. Оплата послуг операторів. Оплата електроенергії, використаної системою відеоспостереження. Оплата за  оренду  приміщення для обладнання системи відеонагляду та відшкодування експлуатаційних витрат   </t>
  </si>
  <si>
    <t>Координація  та  організація  взаємодії  громадських  формувань  з ОВС  та  органами  місцевого  самоврядування  з  метою  належного  правопорядку  в  місті.  Проведення  спільного  патрулювання по  охороні  громадського  порядку  в  місті  громадськими  формуваннями  (добровільно-народної  дружини)  та військово-службовцями  в/ч  3012,  патрульно-постової  служби  міліції,  сектором дільничних  інспекторів  міліції  та  дорожньо-патрульної  служби міліції</t>
  </si>
  <si>
    <t>Організація  спільної  роботи  з  органами  виконавчої  влади  та  громадськими  формуваннями  по  виявленню  та документуванню  протиправної діяльності  осіб,  причетних  до  виготовлення,  збуту  і  розповсюдження  порнографічних  предметів  та  творів,  що  пропагують  культ  насильства  і  жорстокості  на  ринках  та  інших  торгівельних  об'єктах</t>
  </si>
  <si>
    <t xml:space="preserve">   Придбання канцтоварів  та виготовлення бланків, журналів, схем, плакатів. Придбання паливно-мастильних матеріалів та автозапчастин</t>
  </si>
  <si>
    <t>Придбання канцтоварів  та виготовлення бланків, журналів, схем, плакатів</t>
  </si>
  <si>
    <t>Проведення  спільних  рейдів  з  громадськими формуваннями,  іншими  зацікавленими  службами  (СЕС,  відділ  торгівлі,  побуту  та  захисту  прав  споживачів)  під  час  курортного  сезону, організація  охорони  громадського  порядку  під  час  масового  відпочинку  людей,  в  дитячих оздоровчих  закладах,  профілактики  правопорушень  в  сфері  торгівлі  у  невстановлених  місцях</t>
  </si>
  <si>
    <t>1161</t>
  </si>
  <si>
    <t>1162</t>
  </si>
  <si>
    <t>Організація  та  проведення  спільних  рейдів  з громадськістю  та  іншими  організаціями  (СЕС, екологія)  щодо  попередження  та  розкриття  злочинів  на  вулицях  та  інших  громадських місцях,  розважальних  закладах,  виявлення "гастролерів",  бомжів,  жебраків,  повій  та  направлення  їх  до  спецпримайників  та  інших  закладів  примусового  перебування (ізолятор тимчасового тримання)</t>
  </si>
  <si>
    <t>Проведення  спільних  (міліція  та  громадські  формування) перевірок  розважальних  закладів  та  місць  проведення  дозвілля  (кафе,  дискотеки,  нічні  клуби тощо)  з  метою  припинення  фактів  торгівлі  або  вживання  наркотичних  засобів чи  психотропних  речовин,  а  також  профілактичні  рейди  "Вулиця",  "Море", "Канікули"  з  метою  запобігання  виникненню  негативних  явищ  у  молодіжному  середовищі</t>
  </si>
  <si>
    <t>2210</t>
  </si>
  <si>
    <t>2240</t>
  </si>
  <si>
    <t>2273</t>
  </si>
  <si>
    <t>2282</t>
  </si>
  <si>
    <t>2271</t>
  </si>
  <si>
    <t>2272</t>
  </si>
  <si>
    <t>2610</t>
  </si>
  <si>
    <t>9</t>
  </si>
  <si>
    <t>Фінансова підтримка КП "Муніципальна охорона"</t>
  </si>
  <si>
    <t>Виконавчий комітет,                  КП "Муніципальна охорона"</t>
  </si>
  <si>
    <t>3210</t>
  </si>
  <si>
    <t>3110</t>
  </si>
  <si>
    <t xml:space="preserve">Додаток   </t>
  </si>
  <si>
    <t>Разом за рік</t>
  </si>
  <si>
    <t>в т.ч. кредиторська заборгованість</t>
  </si>
  <si>
    <t>фу</t>
  </si>
  <si>
    <t>виконком</t>
  </si>
  <si>
    <t>Організація  рейдів громадських формувань спільно  з населенням щодо  виявлення  фактів  незаконного  обігу  наркотиків  та  реалізації  алкогольних  напоїв  і  тютюнових  виробів  неповнолітнім,  висвітлення  результатів  в  засобах  масової  інформації  (ЗМІ)  та  на  сторінках  в  мережі  Інтернет</t>
  </si>
  <si>
    <t xml:space="preserve">  Придбання спецзасобів, оплата  послуг</t>
  </si>
  <si>
    <r>
      <t xml:space="preserve"> Оплата заробітної плати   членам муніципального громадського фор-мування «Правопорядок»   за організацію охорони громадського порядку на вулицях міста, охорони об'єктів комунальної власності. Придбання обладнання, канцтоварів, форменного одягу, автозапчастин, </t>
    </r>
    <r>
      <rPr>
        <sz val="11"/>
        <color rgb="FFFF0000"/>
        <rFont val="Times New Roman"/>
        <family val="1"/>
        <charset val="204"/>
      </rPr>
      <t>відеореєстраторів на службові автомобілі</t>
    </r>
    <r>
      <rPr>
        <sz val="11"/>
        <rFont val="Times New Roman"/>
        <family val="1"/>
        <charset val="204"/>
      </rPr>
      <t xml:space="preserve">  та паливно-мастильних матеріалів. Оплата послуг сторонніх фахівців, оплата за оренду службового атомобіля та  ремонт службових автомобілей. Придбання оргтехніки. Поточний ремонт опорних пунктів по ОГП для громадських формувань.Відшкоду-вання комунальних витрат по утриманню опорних пунктів. </t>
    </r>
    <r>
      <rPr>
        <sz val="11"/>
        <color rgb="FFFF0000"/>
        <rFont val="Times New Roman"/>
        <family val="1"/>
        <charset val="204"/>
      </rPr>
      <t>Придбання моторолерів</t>
    </r>
  </si>
  <si>
    <t>Організація  роботи  громадських  формувань  щодо  проведення  з  населенням  та  використанням  ЗМІ  заходів  по  виявленню  нелегальних  мігрантів,  порушників  паспортно-візового          напрямку,  в  місцях  масового  відпочинку  громадян,  туристичних  базах,  розважальних  закладах</t>
  </si>
  <si>
    <r>
      <t xml:space="preserve">  Придбання  паливно-мастильних матеріалів  та автозапчастин. </t>
    </r>
    <r>
      <rPr>
        <sz val="10"/>
        <rFont val="Times New Roman"/>
        <family val="1"/>
        <charset val="204"/>
      </rPr>
      <t>Поточний ремонт службових приміщень, придбання дезінфекційної камери та пральної</t>
    </r>
    <r>
      <rPr>
        <b/>
        <sz val="10"/>
        <rFont val="Times New Roman"/>
        <family val="1"/>
        <charset val="204"/>
      </rPr>
      <t xml:space="preserve"> </t>
    </r>
    <r>
      <rPr>
        <sz val="10"/>
        <rFont val="Times New Roman"/>
        <family val="1"/>
        <charset val="204"/>
      </rPr>
      <t xml:space="preserve">машини.  </t>
    </r>
    <r>
      <rPr>
        <sz val="10"/>
        <color rgb="FFFF0000"/>
        <rFont val="Times New Roman"/>
        <family val="1"/>
        <charset val="204"/>
      </rPr>
      <t xml:space="preserve"> Придбання і встановлення теплових лічильників. Ремонт та заміна внутрішнього санітарно-технічного обладнання Іллічівського РВВС. Придбання системи сповіщення. Послуги по налаштуванню обладнання АТС</t>
    </r>
    <r>
      <rPr>
        <sz val="10"/>
        <rFont val="Times New Roman"/>
        <family val="1"/>
        <charset val="204"/>
      </rPr>
      <t xml:space="preserve">
</t>
    </r>
  </si>
  <si>
    <t xml:space="preserve"> від 08.04.2014р.  №466 - VI  </t>
  </si>
</sst>
</file>

<file path=xl/styles.xml><?xml version="1.0" encoding="utf-8"?>
<styleSheet xmlns="http://schemas.openxmlformats.org/spreadsheetml/2006/main">
  <numFmts count="4">
    <numFmt numFmtId="164" formatCode="#,##0.0"/>
    <numFmt numFmtId="165" formatCode="0.0"/>
    <numFmt numFmtId="166" formatCode="#,##0.000"/>
    <numFmt numFmtId="167" formatCode="0.000"/>
  </numFmts>
  <fonts count="11">
    <font>
      <sz val="10"/>
      <name val="Arial Cyr"/>
      <charset val="204"/>
    </font>
    <font>
      <sz val="12"/>
      <name val="Times New Roman"/>
      <family val="1"/>
      <charset val="204"/>
    </font>
    <font>
      <b/>
      <sz val="12"/>
      <name val="Times New Roman"/>
      <family val="1"/>
      <charset val="204"/>
    </font>
    <font>
      <sz val="8"/>
      <name val="Arial Cyr"/>
      <charset val="204"/>
    </font>
    <font>
      <sz val="11"/>
      <name val="Times New Roman"/>
      <family val="1"/>
      <charset val="204"/>
    </font>
    <font>
      <sz val="11"/>
      <name val="Arial Cyr"/>
      <charset val="204"/>
    </font>
    <font>
      <b/>
      <sz val="10"/>
      <name val="Times New Roman"/>
      <family val="1"/>
      <charset val="204"/>
    </font>
    <font>
      <sz val="10"/>
      <name val="Times New Roman"/>
      <family val="1"/>
      <charset val="204"/>
    </font>
    <font>
      <sz val="11"/>
      <color rgb="FFFF0000"/>
      <name val="Times New Roman"/>
      <family val="1"/>
      <charset val="204"/>
    </font>
    <font>
      <sz val="10"/>
      <color rgb="FFFF0000"/>
      <name val="Times New Roman"/>
      <family val="1"/>
      <charset val="204"/>
    </font>
    <font>
      <sz val="8"/>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center" vertical="top"/>
    </xf>
    <xf numFmtId="49" fontId="1" fillId="0" borderId="0" xfId="0" applyNumberFormat="1" applyFont="1" applyAlignment="1">
      <alignment horizontal="center" vertical="top"/>
    </xf>
    <xf numFmtId="0" fontId="1" fillId="0" borderId="0" xfId="0" applyFont="1" applyAlignment="1">
      <alignment vertical="top"/>
    </xf>
    <xf numFmtId="0" fontId="4" fillId="0" borderId="0" xfId="0" applyFont="1"/>
    <xf numFmtId="0" fontId="1" fillId="2" borderId="0" xfId="0" applyFont="1" applyFill="1"/>
    <xf numFmtId="0" fontId="2" fillId="2" borderId="1" xfId="0" applyFont="1" applyFill="1" applyBorder="1" applyAlignment="1"/>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xf>
    <xf numFmtId="49" fontId="2" fillId="2" borderId="1" xfId="0" applyNumberFormat="1" applyFont="1" applyFill="1" applyBorder="1" applyAlignment="1">
      <alignment horizontal="center" vertical="center"/>
    </xf>
    <xf numFmtId="49" fontId="1" fillId="2" borderId="0" xfId="0" applyNumberFormat="1" applyFont="1" applyFill="1" applyAlignment="1">
      <alignment horizontal="center" vertical="center"/>
    </xf>
    <xf numFmtId="0" fontId="1" fillId="2" borderId="0" xfId="0" applyFont="1" applyFill="1" applyAlignment="1">
      <alignment wrapText="1"/>
    </xf>
    <xf numFmtId="0" fontId="2" fillId="2" borderId="0" xfId="0" applyFont="1" applyFill="1"/>
    <xf numFmtId="164" fontId="2" fillId="2" borderId="1" xfId="0" applyNumberFormat="1" applyFont="1" applyFill="1" applyBorder="1" applyAlignment="1">
      <alignment horizontal="center"/>
    </xf>
    <xf numFmtId="164" fontId="2"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wrapText="1"/>
    </xf>
    <xf numFmtId="2" fontId="1" fillId="2" borderId="0" xfId="0" applyNumberFormat="1" applyFont="1" applyFill="1" applyAlignment="1">
      <alignment horizontal="center" vertical="center"/>
    </xf>
    <xf numFmtId="164" fontId="1" fillId="2" borderId="0" xfId="0" applyNumberFormat="1" applyFont="1" applyFill="1"/>
    <xf numFmtId="0" fontId="4" fillId="2" borderId="0" xfId="0" applyFont="1" applyFill="1"/>
    <xf numFmtId="0" fontId="1" fillId="2" borderId="1" xfId="0" applyFont="1" applyFill="1" applyBorder="1" applyAlignment="1">
      <alignment horizontal="justify" vertical="center" wrapText="1"/>
    </xf>
    <xf numFmtId="0" fontId="1" fillId="2" borderId="1" xfId="0" applyFont="1" applyFill="1" applyBorder="1" applyAlignment="1">
      <alignment horizontal="center" vertical="center" wrapText="1"/>
    </xf>
    <xf numFmtId="49" fontId="1" fillId="2" borderId="0" xfId="0" applyNumberFormat="1" applyFont="1" applyFill="1"/>
    <xf numFmtId="49" fontId="2" fillId="2" borderId="1" xfId="0" applyNumberFormat="1" applyFont="1" applyFill="1" applyBorder="1" applyAlignment="1">
      <alignment horizontal="center"/>
    </xf>
    <xf numFmtId="49" fontId="2" fillId="2" borderId="1"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49"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xf>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1" fillId="2" borderId="1" xfId="0" applyFont="1" applyFill="1" applyBorder="1" applyAlignment="1">
      <alignment horizontal="center"/>
    </xf>
    <xf numFmtId="49" fontId="1" fillId="2" borderId="1" xfId="0" applyNumberFormat="1" applyFont="1" applyFill="1" applyBorder="1" applyAlignment="1">
      <alignment horizontal="center"/>
    </xf>
    <xf numFmtId="0" fontId="2" fillId="2" borderId="1" xfId="0" applyFont="1" applyFill="1" applyBorder="1" applyAlignment="1">
      <alignment vertical="top"/>
    </xf>
    <xf numFmtId="0" fontId="2" fillId="2" borderId="1" xfId="0" applyFont="1" applyFill="1" applyBorder="1" applyAlignment="1">
      <alignment horizontal="center" vertical="center"/>
    </xf>
    <xf numFmtId="0" fontId="2" fillId="2" borderId="1" xfId="0" applyFont="1" applyFill="1" applyBorder="1"/>
    <xf numFmtId="49" fontId="4" fillId="0" borderId="0" xfId="0" applyNumberFormat="1" applyFont="1"/>
    <xf numFmtId="166" fontId="1" fillId="0" borderId="0" xfId="0" applyNumberFormat="1" applyFont="1"/>
    <xf numFmtId="167" fontId="1" fillId="0" borderId="0" xfId="0" applyNumberFormat="1" applyFont="1"/>
    <xf numFmtId="166" fontId="2"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xf>
    <xf numFmtId="164" fontId="1" fillId="2" borderId="0" xfId="0" applyNumberFormat="1" applyFont="1" applyFill="1" applyAlignment="1">
      <alignment horizontal="center" vertical="center"/>
    </xf>
    <xf numFmtId="164" fontId="1" fillId="2" borderId="1" xfId="0"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164" fontId="8" fillId="2" borderId="1" xfId="0" applyNumberFormat="1" applyFont="1" applyFill="1" applyBorder="1" applyAlignment="1">
      <alignment horizontal="center" vertical="center" wrapText="1"/>
    </xf>
    <xf numFmtId="2" fontId="1" fillId="2" borderId="1" xfId="0" applyNumberFormat="1" applyFont="1" applyFill="1" applyBorder="1" applyAlignment="1">
      <alignment horizontal="center" vertical="center"/>
    </xf>
    <xf numFmtId="49" fontId="1" fillId="2" borderId="5" xfId="0" applyNumberFormat="1" applyFont="1" applyFill="1" applyBorder="1" applyAlignment="1">
      <alignment vertical="center"/>
    </xf>
    <xf numFmtId="49" fontId="1" fillId="2" borderId="7" xfId="0" applyNumberFormat="1" applyFont="1" applyFill="1" applyBorder="1" applyAlignment="1">
      <alignmen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165" fontId="4" fillId="2" borderId="1" xfId="0" applyNumberFormat="1" applyFont="1" applyFill="1" applyBorder="1" applyAlignment="1">
      <alignment horizontal="center" vertical="center"/>
    </xf>
    <xf numFmtId="4" fontId="1" fillId="2" borderId="0" xfId="0" applyNumberFormat="1" applyFont="1" applyFill="1" applyAlignment="1">
      <alignment horizontal="left"/>
    </xf>
    <xf numFmtId="4" fontId="1" fillId="2" borderId="0" xfId="0" applyNumberFormat="1" applyFont="1" applyFill="1"/>
    <xf numFmtId="4" fontId="10"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top"/>
    </xf>
    <xf numFmtId="4" fontId="1"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xf>
    <xf numFmtId="4" fontId="1" fillId="2" borderId="0" xfId="0" applyNumberFormat="1" applyFont="1" applyFill="1" applyAlignment="1">
      <alignment horizontal="center" vertical="center"/>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6" xfId="0"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49" fontId="1" fillId="2" borderId="2"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0" fontId="1" fillId="2" borderId="0" xfId="0" applyFont="1" applyFill="1" applyAlignment="1">
      <alignment horizontal="left"/>
    </xf>
    <xf numFmtId="0" fontId="4"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justify" vertical="center" wrapText="1"/>
    </xf>
    <xf numFmtId="0" fontId="0" fillId="2" borderId="1" xfId="0" applyFill="1" applyBorder="1" applyAlignment="1">
      <alignment horizontal="justify"/>
    </xf>
    <xf numFmtId="0" fontId="2" fillId="2" borderId="0" xfId="0" applyFont="1" applyFill="1" applyAlignment="1">
      <alignment horizontal="center"/>
    </xf>
    <xf numFmtId="0" fontId="2" fillId="2" borderId="1" xfId="0" applyFont="1" applyFill="1" applyBorder="1" applyAlignment="1">
      <alignment horizontal="left"/>
    </xf>
    <xf numFmtId="0" fontId="5"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2" xfId="0" applyFont="1" applyFill="1" applyBorder="1" applyAlignment="1">
      <alignment horizontal="justify" vertical="center" wrapText="1"/>
    </xf>
    <xf numFmtId="0" fontId="4" fillId="2" borderId="3" xfId="0" applyFont="1" applyFill="1" applyBorder="1" applyAlignment="1">
      <alignment horizontal="justify" vertical="center" wrapText="1"/>
    </xf>
    <xf numFmtId="0" fontId="4" fillId="2" borderId="4" xfId="0" applyFont="1" applyFill="1" applyBorder="1" applyAlignment="1">
      <alignment horizontal="justify"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32</xdr:row>
      <xdr:rowOff>652463</xdr:rowOff>
    </xdr:from>
    <xdr:to>
      <xdr:col>13</xdr:col>
      <xdr:colOff>0</xdr:colOff>
      <xdr:row>41</xdr:row>
      <xdr:rowOff>561976</xdr:rowOff>
    </xdr:to>
    <xdr:cxnSp macro="">
      <xdr:nvCxnSpPr>
        <xdr:cNvPr id="3" name="Прямая соединительная линия 2"/>
        <xdr:cNvCxnSpPr/>
      </xdr:nvCxnSpPr>
      <xdr:spPr>
        <a:xfrm>
          <a:off x="11596688" y="24512588"/>
          <a:ext cx="0" cy="476726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97"/>
  <sheetViews>
    <sheetView tabSelected="1" view="pageBreakPreview" topLeftCell="E1" zoomScale="80" zoomScaleNormal="70" zoomScaleSheetLayoutView="80" workbookViewId="0">
      <selection activeCell="J3" sqref="J3"/>
    </sheetView>
  </sheetViews>
  <sheetFormatPr defaultColWidth="9.140625" defaultRowHeight="15.75"/>
  <cols>
    <col min="1" max="1" width="5.42578125" style="1" customWidth="1"/>
    <col min="2" max="2" width="58.42578125" style="1" customWidth="1"/>
    <col min="3" max="3" width="23" style="1" customWidth="1"/>
    <col min="4" max="4" width="9.28515625" style="1" customWidth="1"/>
    <col min="5" max="5" width="17.28515625" style="1" customWidth="1"/>
    <col min="6" max="6" width="6.7109375" style="8" customWidth="1"/>
    <col min="7" max="7" width="14.140625" style="8" customWidth="1"/>
    <col min="8" max="8" width="11.28515625" style="8" customWidth="1"/>
    <col min="9" max="9" width="9.85546875" style="26" customWidth="1"/>
    <col min="10" max="10" width="12.85546875" style="8" customWidth="1"/>
    <col min="11" max="11" width="11.7109375" style="8" customWidth="1"/>
    <col min="12" max="12" width="11.7109375" style="58" customWidth="1"/>
    <col min="13" max="13" width="11.140625" style="22" bestFit="1" customWidth="1"/>
    <col min="14" max="14" width="11.140625" style="1" customWidth="1"/>
    <col min="15" max="15" width="9.28515625" style="1" bestFit="1" customWidth="1"/>
    <col min="16" max="16384" width="9.140625" style="1"/>
  </cols>
  <sheetData>
    <row r="1" spans="1:16">
      <c r="A1" s="8"/>
      <c r="B1" s="8"/>
      <c r="C1" s="8"/>
      <c r="D1" s="8"/>
      <c r="E1" s="8"/>
      <c r="F1" s="83" t="s">
        <v>105</v>
      </c>
      <c r="G1" s="83"/>
      <c r="H1" s="83"/>
      <c r="I1" s="83"/>
      <c r="J1" s="83"/>
      <c r="K1" s="83"/>
      <c r="L1" s="57"/>
    </row>
    <row r="2" spans="1:16">
      <c r="A2" s="8"/>
      <c r="B2" s="8"/>
      <c r="C2" s="8"/>
      <c r="D2" s="8"/>
      <c r="E2" s="8"/>
      <c r="F2" s="8" t="s">
        <v>7</v>
      </c>
    </row>
    <row r="3" spans="1:16">
      <c r="A3" s="8"/>
      <c r="B3" s="8"/>
      <c r="C3" s="8"/>
      <c r="D3" s="8"/>
      <c r="E3" s="8"/>
      <c r="F3" s="8" t="s">
        <v>115</v>
      </c>
    </row>
    <row r="4" spans="1:16">
      <c r="A4" s="8"/>
      <c r="B4" s="8"/>
      <c r="C4" s="8"/>
      <c r="D4" s="8"/>
      <c r="E4" s="8"/>
    </row>
    <row r="5" spans="1:16">
      <c r="A5" s="90" t="s">
        <v>66</v>
      </c>
      <c r="B5" s="90"/>
      <c r="C5" s="90"/>
      <c r="D5" s="90"/>
      <c r="E5" s="90"/>
      <c r="F5" s="90"/>
      <c r="G5" s="90"/>
      <c r="H5" s="90"/>
      <c r="I5" s="90"/>
      <c r="J5" s="90"/>
      <c r="K5" s="90"/>
      <c r="L5" s="90"/>
      <c r="M5" s="90"/>
    </row>
    <row r="6" spans="1:16">
      <c r="A6" s="90" t="s">
        <v>67</v>
      </c>
      <c r="B6" s="90"/>
      <c r="C6" s="90"/>
      <c r="D6" s="90"/>
      <c r="E6" s="90"/>
      <c r="F6" s="90"/>
      <c r="G6" s="90"/>
      <c r="H6" s="90"/>
      <c r="I6" s="90"/>
      <c r="J6" s="90"/>
      <c r="K6" s="90"/>
      <c r="L6" s="90"/>
      <c r="M6" s="90"/>
    </row>
    <row r="7" spans="1:16">
      <c r="A7" s="90" t="s">
        <v>68</v>
      </c>
      <c r="B7" s="90"/>
      <c r="C7" s="90"/>
      <c r="D7" s="90"/>
      <c r="E7" s="90"/>
      <c r="F7" s="90"/>
      <c r="G7" s="90"/>
      <c r="H7" s="90"/>
      <c r="I7" s="90"/>
      <c r="J7" s="90"/>
      <c r="K7" s="90"/>
      <c r="L7" s="90"/>
      <c r="M7" s="90"/>
    </row>
    <row r="8" spans="1:16">
      <c r="A8" s="15"/>
      <c r="B8" s="16"/>
      <c r="C8" s="8"/>
      <c r="D8" s="8"/>
      <c r="E8" s="8"/>
    </row>
    <row r="9" spans="1:16" s="2" customFormat="1" ht="47.25" customHeight="1">
      <c r="A9" s="76" t="s">
        <v>3</v>
      </c>
      <c r="B9" s="73" t="s">
        <v>0</v>
      </c>
      <c r="C9" s="76" t="s">
        <v>1</v>
      </c>
      <c r="D9" s="76" t="s">
        <v>2</v>
      </c>
      <c r="E9" s="76" t="s">
        <v>50</v>
      </c>
      <c r="F9" s="73" t="s">
        <v>4</v>
      </c>
      <c r="G9" s="67" t="s">
        <v>5</v>
      </c>
      <c r="H9" s="68"/>
      <c r="I9" s="68"/>
      <c r="J9" s="68"/>
      <c r="K9" s="68"/>
      <c r="L9" s="69"/>
      <c r="M9" s="70" t="s">
        <v>6</v>
      </c>
    </row>
    <row r="10" spans="1:16" s="2" customFormat="1" ht="33" customHeight="1">
      <c r="A10" s="77"/>
      <c r="B10" s="74"/>
      <c r="C10" s="77"/>
      <c r="D10" s="77"/>
      <c r="E10" s="77"/>
      <c r="F10" s="74"/>
      <c r="G10" s="73">
        <v>2011</v>
      </c>
      <c r="H10" s="73">
        <v>2012</v>
      </c>
      <c r="I10" s="81" t="s">
        <v>4</v>
      </c>
      <c r="J10" s="73">
        <v>2013</v>
      </c>
      <c r="K10" s="79">
        <v>2014</v>
      </c>
      <c r="L10" s="80"/>
      <c r="M10" s="71"/>
    </row>
    <row r="11" spans="1:16" s="2" customFormat="1" ht="48" customHeight="1">
      <c r="A11" s="78"/>
      <c r="B11" s="75"/>
      <c r="C11" s="78"/>
      <c r="D11" s="78"/>
      <c r="E11" s="78"/>
      <c r="F11" s="75"/>
      <c r="G11" s="75"/>
      <c r="H11" s="75"/>
      <c r="I11" s="82"/>
      <c r="J11" s="75"/>
      <c r="K11" s="49" t="s">
        <v>106</v>
      </c>
      <c r="L11" s="59" t="s">
        <v>107</v>
      </c>
      <c r="M11" s="72"/>
    </row>
    <row r="12" spans="1:16">
      <c r="A12" s="36">
        <v>1</v>
      </c>
      <c r="B12" s="36">
        <v>2</v>
      </c>
      <c r="C12" s="36">
        <v>3</v>
      </c>
      <c r="D12" s="36">
        <v>4</v>
      </c>
      <c r="E12" s="36">
        <v>5</v>
      </c>
      <c r="F12" s="36">
        <v>6</v>
      </c>
      <c r="G12" s="36">
        <v>7</v>
      </c>
      <c r="H12" s="36">
        <v>8</v>
      </c>
      <c r="I12" s="37" t="s">
        <v>100</v>
      </c>
      <c r="J12" s="36">
        <v>10</v>
      </c>
      <c r="K12" s="36">
        <v>11</v>
      </c>
      <c r="L12" s="46">
        <v>12</v>
      </c>
      <c r="M12" s="46">
        <v>13</v>
      </c>
    </row>
    <row r="13" spans="1:16">
      <c r="A13" s="91" t="s">
        <v>8</v>
      </c>
      <c r="B13" s="91"/>
      <c r="C13" s="91"/>
      <c r="D13" s="91"/>
      <c r="E13" s="91"/>
      <c r="F13" s="9"/>
      <c r="G13" s="17">
        <f>G14+G15+G16+G17+G18+G19</f>
        <v>6</v>
      </c>
      <c r="H13" s="17">
        <f>H14+H15+H16+H17+H18+H19</f>
        <v>7</v>
      </c>
      <c r="I13" s="27"/>
      <c r="J13" s="17">
        <f>J14+J15+J16+J17+J18+J19</f>
        <v>13</v>
      </c>
      <c r="K13" s="17">
        <f>K14+K15+K16+K17+K18+K19</f>
        <v>0</v>
      </c>
      <c r="L13" s="60"/>
      <c r="M13" s="17">
        <f>M14+M15+M16+M17+M18+M19</f>
        <v>26</v>
      </c>
    </row>
    <row r="14" spans="1:16" s="7" customFormat="1" ht="130.5" customHeight="1">
      <c r="A14" s="34" t="s">
        <v>9</v>
      </c>
      <c r="B14" s="35" t="s">
        <v>92</v>
      </c>
      <c r="C14" s="33" t="s">
        <v>79</v>
      </c>
      <c r="D14" s="33" t="s">
        <v>51</v>
      </c>
      <c r="E14" s="33" t="s">
        <v>52</v>
      </c>
      <c r="F14" s="10">
        <v>1131</v>
      </c>
      <c r="G14" s="11" t="s">
        <v>76</v>
      </c>
      <c r="H14" s="11" t="s">
        <v>10</v>
      </c>
      <c r="I14" s="11" t="s">
        <v>93</v>
      </c>
      <c r="J14" s="56">
        <f>1+5</f>
        <v>6</v>
      </c>
      <c r="K14" s="11"/>
      <c r="L14" s="61"/>
      <c r="M14" s="19">
        <f>G14+H14+J14+K14</f>
        <v>7</v>
      </c>
      <c r="O14" s="41"/>
      <c r="P14" s="41"/>
    </row>
    <row r="15" spans="1:16" s="7" customFormat="1" ht="117" customHeight="1">
      <c r="A15" s="34" t="s">
        <v>11</v>
      </c>
      <c r="B15" s="35" t="s">
        <v>13</v>
      </c>
      <c r="C15" s="33" t="s">
        <v>53</v>
      </c>
      <c r="D15" s="33" t="s">
        <v>51</v>
      </c>
      <c r="E15" s="33" t="s">
        <v>52</v>
      </c>
      <c r="F15" s="10">
        <v>1134</v>
      </c>
      <c r="G15" s="11" t="s">
        <v>12</v>
      </c>
      <c r="H15" s="11" t="s">
        <v>76</v>
      </c>
      <c r="I15" s="11" t="s">
        <v>94</v>
      </c>
      <c r="J15" s="56">
        <v>0</v>
      </c>
      <c r="K15" s="11"/>
      <c r="L15" s="61"/>
      <c r="M15" s="19">
        <f t="shared" ref="M15:M19" si="0">G15+H15+J15+K15</f>
        <v>2</v>
      </c>
    </row>
    <row r="16" spans="1:16" s="7" customFormat="1" ht="129.75" customHeight="1">
      <c r="A16" s="34" t="s">
        <v>14</v>
      </c>
      <c r="B16" s="35" t="s">
        <v>31</v>
      </c>
      <c r="C16" s="33" t="s">
        <v>54</v>
      </c>
      <c r="D16" s="33" t="s">
        <v>51</v>
      </c>
      <c r="E16" s="33" t="s">
        <v>52</v>
      </c>
      <c r="F16" s="10">
        <v>1131</v>
      </c>
      <c r="G16" s="19">
        <v>1</v>
      </c>
      <c r="H16" s="11" t="s">
        <v>12</v>
      </c>
      <c r="I16" s="11" t="s">
        <v>93</v>
      </c>
      <c r="J16" s="56">
        <v>5</v>
      </c>
      <c r="K16" s="11"/>
      <c r="L16" s="61"/>
      <c r="M16" s="19">
        <f t="shared" si="0"/>
        <v>8</v>
      </c>
    </row>
    <row r="17" spans="1:13" s="7" customFormat="1" ht="89.25" customHeight="1">
      <c r="A17" s="34" t="s">
        <v>15</v>
      </c>
      <c r="B17" s="35" t="s">
        <v>75</v>
      </c>
      <c r="C17" s="33" t="s">
        <v>53</v>
      </c>
      <c r="D17" s="33" t="s">
        <v>51</v>
      </c>
      <c r="E17" s="33" t="s">
        <v>52</v>
      </c>
      <c r="F17" s="10">
        <v>1134</v>
      </c>
      <c r="G17" s="11" t="s">
        <v>12</v>
      </c>
      <c r="H17" s="11" t="s">
        <v>76</v>
      </c>
      <c r="I17" s="11" t="s">
        <v>94</v>
      </c>
      <c r="J17" s="56">
        <v>0</v>
      </c>
      <c r="K17" s="11"/>
      <c r="L17" s="61"/>
      <c r="M17" s="19">
        <f t="shared" si="0"/>
        <v>2</v>
      </c>
    </row>
    <row r="18" spans="1:13" s="7" customFormat="1" ht="94.5" customHeight="1">
      <c r="A18" s="34" t="s">
        <v>16</v>
      </c>
      <c r="B18" s="55" t="s">
        <v>110</v>
      </c>
      <c r="C18" s="54" t="s">
        <v>111</v>
      </c>
      <c r="D18" s="33" t="s">
        <v>51</v>
      </c>
      <c r="E18" s="33" t="s">
        <v>52</v>
      </c>
      <c r="F18" s="11">
        <v>1131</v>
      </c>
      <c r="G18" s="11" t="s">
        <v>76</v>
      </c>
      <c r="H18" s="11" t="s">
        <v>17</v>
      </c>
      <c r="I18" s="11" t="s">
        <v>93</v>
      </c>
      <c r="J18" s="56">
        <v>1</v>
      </c>
      <c r="K18" s="11"/>
      <c r="L18" s="61"/>
      <c r="M18" s="19">
        <f t="shared" si="0"/>
        <v>4</v>
      </c>
    </row>
    <row r="19" spans="1:13" s="7" customFormat="1" ht="102.75" customHeight="1">
      <c r="A19" s="34" t="s">
        <v>18</v>
      </c>
      <c r="B19" s="35" t="s">
        <v>78</v>
      </c>
      <c r="C19" s="33" t="s">
        <v>80</v>
      </c>
      <c r="D19" s="33" t="s">
        <v>51</v>
      </c>
      <c r="E19" s="33" t="s">
        <v>52</v>
      </c>
      <c r="F19" s="11" t="s">
        <v>19</v>
      </c>
      <c r="G19" s="11" t="s">
        <v>10</v>
      </c>
      <c r="H19" s="11" t="s">
        <v>10</v>
      </c>
      <c r="I19" s="11" t="s">
        <v>93</v>
      </c>
      <c r="J19" s="11" t="s">
        <v>10</v>
      </c>
      <c r="K19" s="11"/>
      <c r="L19" s="61"/>
      <c r="M19" s="19">
        <f t="shared" si="0"/>
        <v>3</v>
      </c>
    </row>
    <row r="20" spans="1:13" ht="16.5" customHeight="1">
      <c r="A20" s="86" t="s">
        <v>20</v>
      </c>
      <c r="B20" s="86"/>
      <c r="C20" s="86"/>
      <c r="D20" s="86"/>
      <c r="E20" s="86"/>
      <c r="F20" s="28"/>
      <c r="G20" s="29">
        <f>G21+G22+G23</f>
        <v>3</v>
      </c>
      <c r="H20" s="29">
        <f>H21+H22+H23</f>
        <v>7</v>
      </c>
      <c r="I20" s="28"/>
      <c r="J20" s="29">
        <f>J21+J22+J23</f>
        <v>30</v>
      </c>
      <c r="K20" s="29">
        <f>K21+K22+K23</f>
        <v>0</v>
      </c>
      <c r="L20" s="62"/>
      <c r="M20" s="29">
        <f>M21+M22+M23</f>
        <v>40</v>
      </c>
    </row>
    <row r="21" spans="1:13" ht="96.75" customHeight="1">
      <c r="A21" s="30" t="s">
        <v>21</v>
      </c>
      <c r="B21" s="24" t="s">
        <v>32</v>
      </c>
      <c r="C21" s="25" t="s">
        <v>55</v>
      </c>
      <c r="D21" s="25" t="s">
        <v>51</v>
      </c>
      <c r="E21" s="25" t="s">
        <v>52</v>
      </c>
      <c r="F21" s="12" t="s">
        <v>19</v>
      </c>
      <c r="G21" s="12" t="s">
        <v>17</v>
      </c>
      <c r="H21" s="12" t="s">
        <v>17</v>
      </c>
      <c r="I21" s="12" t="s">
        <v>93</v>
      </c>
      <c r="J21" s="12" t="s">
        <v>17</v>
      </c>
      <c r="K21" s="12"/>
      <c r="L21" s="63"/>
      <c r="M21" s="31">
        <f>G21+H21+J21+K21</f>
        <v>9</v>
      </c>
    </row>
    <row r="22" spans="1:13" ht="96.75" customHeight="1">
      <c r="A22" s="30" t="s">
        <v>22</v>
      </c>
      <c r="B22" s="24" t="s">
        <v>33</v>
      </c>
      <c r="C22" s="25" t="s">
        <v>81</v>
      </c>
      <c r="D22" s="25" t="s">
        <v>51</v>
      </c>
      <c r="E22" s="25" t="s">
        <v>52</v>
      </c>
      <c r="F22" s="12" t="s">
        <v>19</v>
      </c>
      <c r="G22" s="12" t="s">
        <v>76</v>
      </c>
      <c r="H22" s="12" t="s">
        <v>12</v>
      </c>
      <c r="I22" s="12" t="s">
        <v>93</v>
      </c>
      <c r="J22" s="12" t="s">
        <v>12</v>
      </c>
      <c r="K22" s="12"/>
      <c r="L22" s="63"/>
      <c r="M22" s="31">
        <f>G22+H22+J22+K22</f>
        <v>4</v>
      </c>
    </row>
    <row r="23" spans="1:13" ht="94.5">
      <c r="A23" s="30" t="s">
        <v>23</v>
      </c>
      <c r="B23" s="24" t="s">
        <v>24</v>
      </c>
      <c r="C23" s="25" t="s">
        <v>56</v>
      </c>
      <c r="D23" s="25" t="s">
        <v>51</v>
      </c>
      <c r="E23" s="25" t="s">
        <v>52</v>
      </c>
      <c r="F23" s="12" t="s">
        <v>25</v>
      </c>
      <c r="G23" s="31">
        <v>0</v>
      </c>
      <c r="H23" s="31">
        <v>2</v>
      </c>
      <c r="I23" s="12">
        <v>3110</v>
      </c>
      <c r="J23" s="48">
        <v>25</v>
      </c>
      <c r="K23" s="48"/>
      <c r="L23" s="63"/>
      <c r="M23" s="31">
        <f>G23+H23+J23+K23</f>
        <v>27</v>
      </c>
    </row>
    <row r="24" spans="1:13" ht="17.25" customHeight="1">
      <c r="A24" s="86" t="s">
        <v>26</v>
      </c>
      <c r="B24" s="86"/>
      <c r="C24" s="86"/>
      <c r="D24" s="86"/>
      <c r="E24" s="86"/>
      <c r="F24" s="28"/>
      <c r="G24" s="29">
        <f>G25+G26+G27+G28+G29+G30+G31+G39+G42</f>
        <v>966.40000000000009</v>
      </c>
      <c r="H24" s="29">
        <f>H25+H26+H27+H28+H29+H30+H31+H39+H42+H40+H41+H32+H33+H34+H35</f>
        <v>1219.2999999999997</v>
      </c>
      <c r="I24" s="28"/>
      <c r="J24" s="29">
        <f>J25+J26+J27+J28+J29+J30+J31+J32+J33+J34+J35+J39+J40+J41+J42+J37+J38+J36</f>
        <v>1857.91788</v>
      </c>
      <c r="K24" s="29">
        <f>K25+K26+K27+K28+K29+K30+K31+K32+K33+K34+K35+K39+K40+K41+K42+K37+K38+K36</f>
        <v>2210.5</v>
      </c>
      <c r="L24" s="62">
        <f>L25+L26+L27+L28+L29+L30+L31+L32+L33+L34+L35+L39+L40+L41+L42+L37+L38+L36</f>
        <v>17.5</v>
      </c>
      <c r="M24" s="29">
        <f>M25+M26+M27+M28+M29+M30+M31+M32+M33+M34+M35+M39+M40+M41+M42+M37+M38+M36</f>
        <v>6254.1178799999998</v>
      </c>
    </row>
    <row r="25" spans="1:13" s="7" customFormat="1" ht="88.5" customHeight="1">
      <c r="A25" s="34" t="s">
        <v>27</v>
      </c>
      <c r="B25" s="35" t="s">
        <v>82</v>
      </c>
      <c r="C25" s="33" t="s">
        <v>57</v>
      </c>
      <c r="D25" s="33" t="s">
        <v>51</v>
      </c>
      <c r="E25" s="33" t="s">
        <v>52</v>
      </c>
      <c r="F25" s="11" t="s">
        <v>19</v>
      </c>
      <c r="G25" s="19">
        <v>0</v>
      </c>
      <c r="H25" s="19">
        <v>1</v>
      </c>
      <c r="I25" s="11">
        <v>2210</v>
      </c>
      <c r="J25" s="19">
        <v>6</v>
      </c>
      <c r="K25" s="19"/>
      <c r="L25" s="61"/>
      <c r="M25" s="19">
        <f t="shared" ref="M25:M30" si="1">G25+H25+J25+K25</f>
        <v>7</v>
      </c>
    </row>
    <row r="26" spans="1:13" s="7" customFormat="1" ht="75.75" customHeight="1">
      <c r="A26" s="87" t="s">
        <v>29</v>
      </c>
      <c r="B26" s="88" t="s">
        <v>34</v>
      </c>
      <c r="C26" s="84" t="s">
        <v>83</v>
      </c>
      <c r="D26" s="84" t="s">
        <v>51</v>
      </c>
      <c r="E26" s="84" t="s">
        <v>52</v>
      </c>
      <c r="F26" s="11" t="s">
        <v>39</v>
      </c>
      <c r="G26" s="19">
        <v>274.8</v>
      </c>
      <c r="H26" s="19">
        <v>175.5</v>
      </c>
      <c r="I26" s="11" t="s">
        <v>94</v>
      </c>
      <c r="J26" s="19">
        <f>147.6+96</f>
        <v>243.6</v>
      </c>
      <c r="K26" s="19">
        <f>240.9+5.7</f>
        <v>246.6</v>
      </c>
      <c r="L26" s="61"/>
      <c r="M26" s="19">
        <f t="shared" si="1"/>
        <v>940.5</v>
      </c>
    </row>
    <row r="27" spans="1:13" s="7" customFormat="1" ht="111" customHeight="1">
      <c r="A27" s="84"/>
      <c r="B27" s="88"/>
      <c r="C27" s="84"/>
      <c r="D27" s="84"/>
      <c r="E27" s="84"/>
      <c r="F27" s="45" t="s">
        <v>58</v>
      </c>
      <c r="G27" s="20">
        <v>59</v>
      </c>
      <c r="H27" s="20">
        <v>60</v>
      </c>
      <c r="I27" s="45" t="s">
        <v>95</v>
      </c>
      <c r="J27" s="20">
        <v>2.5</v>
      </c>
      <c r="K27" s="20">
        <v>3</v>
      </c>
      <c r="L27" s="64"/>
      <c r="M27" s="19">
        <f t="shared" si="1"/>
        <v>124.5</v>
      </c>
    </row>
    <row r="28" spans="1:13" s="7" customFormat="1" ht="57" customHeight="1">
      <c r="A28" s="92"/>
      <c r="B28" s="88"/>
      <c r="C28" s="84"/>
      <c r="D28" s="84"/>
      <c r="E28" s="84"/>
      <c r="F28" s="45" t="s">
        <v>59</v>
      </c>
      <c r="G28" s="20">
        <v>1.5</v>
      </c>
      <c r="H28" s="20">
        <v>0.4</v>
      </c>
      <c r="I28" s="45">
        <v>2240</v>
      </c>
      <c r="J28" s="20">
        <v>0</v>
      </c>
      <c r="K28" s="50"/>
      <c r="L28" s="64"/>
      <c r="M28" s="19">
        <f t="shared" si="1"/>
        <v>1.9</v>
      </c>
    </row>
    <row r="29" spans="1:13" s="7" customFormat="1" ht="87.75" customHeight="1">
      <c r="A29" s="87" t="s">
        <v>30</v>
      </c>
      <c r="B29" s="96" t="s">
        <v>84</v>
      </c>
      <c r="C29" s="93" t="s">
        <v>112</v>
      </c>
      <c r="D29" s="84" t="s">
        <v>51</v>
      </c>
      <c r="E29" s="33" t="s">
        <v>60</v>
      </c>
      <c r="F29" s="45" t="s">
        <v>77</v>
      </c>
      <c r="G29" s="20">
        <v>489.4</v>
      </c>
      <c r="H29" s="20">
        <v>708.8</v>
      </c>
      <c r="I29" s="45" t="s">
        <v>96</v>
      </c>
      <c r="J29" s="20">
        <v>236.89688000000001</v>
      </c>
      <c r="K29" s="20"/>
      <c r="L29" s="64"/>
      <c r="M29" s="20">
        <f t="shared" si="1"/>
        <v>1435.0968799999998</v>
      </c>
    </row>
    <row r="30" spans="1:13" s="7" customFormat="1" ht="72.75" customHeight="1">
      <c r="A30" s="87"/>
      <c r="B30" s="97"/>
      <c r="C30" s="94"/>
      <c r="D30" s="84"/>
      <c r="E30" s="93" t="s">
        <v>52</v>
      </c>
      <c r="F30" s="45" t="s">
        <v>19</v>
      </c>
      <c r="G30" s="20">
        <v>51</v>
      </c>
      <c r="H30" s="20">
        <v>50</v>
      </c>
      <c r="I30" s="45">
        <v>2210</v>
      </c>
      <c r="J30" s="20">
        <f>65+11.925</f>
        <v>76.924999999999997</v>
      </c>
      <c r="K30" s="20"/>
      <c r="L30" s="64"/>
      <c r="M30" s="20">
        <f t="shared" si="1"/>
        <v>177.92500000000001</v>
      </c>
    </row>
    <row r="31" spans="1:13" s="7" customFormat="1" ht="60.75" customHeight="1">
      <c r="A31" s="87"/>
      <c r="B31" s="97"/>
      <c r="C31" s="94"/>
      <c r="D31" s="84"/>
      <c r="E31" s="94"/>
      <c r="F31" s="45" t="s">
        <v>39</v>
      </c>
      <c r="G31" s="20">
        <v>77.7</v>
      </c>
      <c r="H31" s="20">
        <v>4.88</v>
      </c>
      <c r="I31" s="45" t="s">
        <v>94</v>
      </c>
      <c r="J31" s="20">
        <v>9.6</v>
      </c>
      <c r="K31" s="20">
        <v>3</v>
      </c>
      <c r="L31" s="64"/>
      <c r="M31" s="20">
        <f t="shared" ref="M31:M35" si="2">G31+H31+J31+K31</f>
        <v>95.179999999999993</v>
      </c>
    </row>
    <row r="32" spans="1:13" s="7" customFormat="1" ht="63.75" customHeight="1">
      <c r="A32" s="87"/>
      <c r="B32" s="97"/>
      <c r="C32" s="94"/>
      <c r="D32" s="84"/>
      <c r="E32" s="94"/>
      <c r="F32" s="45" t="s">
        <v>89</v>
      </c>
      <c r="G32" s="20">
        <v>0</v>
      </c>
      <c r="H32" s="20">
        <v>9.4</v>
      </c>
      <c r="I32" s="45" t="s">
        <v>97</v>
      </c>
      <c r="J32" s="20">
        <v>3.5</v>
      </c>
      <c r="K32" s="20">
        <v>7</v>
      </c>
      <c r="L32" s="64"/>
      <c r="M32" s="20">
        <f t="shared" si="2"/>
        <v>19.899999999999999</v>
      </c>
    </row>
    <row r="33" spans="1:15" s="7" customFormat="1" ht="57.75" customHeight="1">
      <c r="A33" s="87"/>
      <c r="B33" s="97"/>
      <c r="C33" s="94"/>
      <c r="D33" s="84"/>
      <c r="E33" s="94"/>
      <c r="F33" s="45" t="s">
        <v>90</v>
      </c>
      <c r="G33" s="20">
        <v>0</v>
      </c>
      <c r="H33" s="20">
        <v>1.1000000000000001</v>
      </c>
      <c r="I33" s="45" t="s">
        <v>98</v>
      </c>
      <c r="J33" s="20">
        <v>0.5</v>
      </c>
      <c r="K33" s="20">
        <v>2</v>
      </c>
      <c r="L33" s="64"/>
      <c r="M33" s="20">
        <f t="shared" si="2"/>
        <v>3.6</v>
      </c>
      <c r="O33" s="23"/>
    </row>
    <row r="34" spans="1:15" s="7" customFormat="1" ht="56.25" customHeight="1">
      <c r="A34" s="87"/>
      <c r="B34" s="97"/>
      <c r="C34" s="94"/>
      <c r="D34" s="84"/>
      <c r="E34" s="94"/>
      <c r="F34" s="45" t="s">
        <v>58</v>
      </c>
      <c r="G34" s="20">
        <v>0</v>
      </c>
      <c r="H34" s="20">
        <v>2.1</v>
      </c>
      <c r="I34" s="45" t="s">
        <v>95</v>
      </c>
      <c r="J34" s="20">
        <v>0.8</v>
      </c>
      <c r="K34" s="20">
        <v>3</v>
      </c>
      <c r="L34" s="64"/>
      <c r="M34" s="20">
        <f t="shared" si="2"/>
        <v>5.9</v>
      </c>
    </row>
    <row r="35" spans="1:15" s="7" customFormat="1" ht="76.5" customHeight="1">
      <c r="A35" s="87"/>
      <c r="B35" s="97"/>
      <c r="C35" s="94"/>
      <c r="D35" s="84"/>
      <c r="E35" s="94"/>
      <c r="F35" s="45" t="s">
        <v>59</v>
      </c>
      <c r="G35" s="20">
        <v>0</v>
      </c>
      <c r="H35" s="20">
        <v>0.52</v>
      </c>
      <c r="I35" s="45" t="s">
        <v>94</v>
      </c>
      <c r="J35" s="20">
        <v>0</v>
      </c>
      <c r="K35" s="20"/>
      <c r="L35" s="64"/>
      <c r="M35" s="20">
        <f t="shared" si="2"/>
        <v>0.52</v>
      </c>
    </row>
    <row r="36" spans="1:15" s="7" customFormat="1" ht="76.5" customHeight="1">
      <c r="A36" s="87"/>
      <c r="B36" s="97"/>
      <c r="C36" s="95"/>
      <c r="D36" s="84"/>
      <c r="E36" s="95"/>
      <c r="F36" s="45"/>
      <c r="G36" s="20"/>
      <c r="H36" s="20"/>
      <c r="I36" s="45" t="s">
        <v>104</v>
      </c>
      <c r="J36" s="20">
        <v>24</v>
      </c>
      <c r="K36" s="20"/>
      <c r="L36" s="64"/>
      <c r="M36" s="20">
        <f>J36+K36</f>
        <v>24</v>
      </c>
    </row>
    <row r="37" spans="1:15" s="7" customFormat="1" ht="78" customHeight="1">
      <c r="A37" s="87"/>
      <c r="B37" s="97"/>
      <c r="C37" s="84" t="s">
        <v>101</v>
      </c>
      <c r="D37" s="84"/>
      <c r="E37" s="84" t="s">
        <v>102</v>
      </c>
      <c r="F37" s="45"/>
      <c r="G37" s="20"/>
      <c r="H37" s="45"/>
      <c r="I37" s="45" t="s">
        <v>99</v>
      </c>
      <c r="J37" s="20">
        <v>1066.9000000000001</v>
      </c>
      <c r="K37" s="20">
        <f>1000+17.5+772</f>
        <v>1789.5</v>
      </c>
      <c r="L37" s="64">
        <v>17.5</v>
      </c>
      <c r="M37" s="20">
        <f>J37+K37</f>
        <v>2856.4</v>
      </c>
    </row>
    <row r="38" spans="1:15" s="7" customFormat="1" ht="85.5" customHeight="1">
      <c r="A38" s="87"/>
      <c r="B38" s="98"/>
      <c r="C38" s="84"/>
      <c r="D38" s="84"/>
      <c r="E38" s="84"/>
      <c r="F38" s="45"/>
      <c r="G38" s="20"/>
      <c r="H38" s="45"/>
      <c r="I38" s="45" t="s">
        <v>103</v>
      </c>
      <c r="J38" s="20">
        <f>9.1+57.9</f>
        <v>67</v>
      </c>
      <c r="K38" s="20">
        <v>69.400000000000006</v>
      </c>
      <c r="L38" s="64"/>
      <c r="M38" s="20">
        <f>J38+K38</f>
        <v>136.4</v>
      </c>
    </row>
    <row r="39" spans="1:15" s="7" customFormat="1" ht="78.75" customHeight="1">
      <c r="A39" s="87" t="s">
        <v>35</v>
      </c>
      <c r="B39" s="88" t="s">
        <v>91</v>
      </c>
      <c r="C39" s="84" t="s">
        <v>114</v>
      </c>
      <c r="D39" s="85" t="s">
        <v>51</v>
      </c>
      <c r="E39" s="84" t="s">
        <v>52</v>
      </c>
      <c r="F39" s="19" t="s">
        <v>19</v>
      </c>
      <c r="G39" s="19">
        <v>10</v>
      </c>
      <c r="H39" s="19">
        <v>69</v>
      </c>
      <c r="I39" s="11">
        <v>2210</v>
      </c>
      <c r="J39" s="19">
        <f>20</f>
        <v>20</v>
      </c>
      <c r="K39" s="19"/>
      <c r="L39" s="61"/>
      <c r="M39" s="20">
        <f>G39+H39+J39+K39</f>
        <v>99</v>
      </c>
    </row>
    <row r="40" spans="1:15" s="7" customFormat="1" ht="57.75" customHeight="1">
      <c r="A40" s="87"/>
      <c r="B40" s="88"/>
      <c r="C40" s="84"/>
      <c r="D40" s="85"/>
      <c r="E40" s="84"/>
      <c r="F40" s="11">
        <v>1134</v>
      </c>
      <c r="G40" s="19">
        <v>0</v>
      </c>
      <c r="H40" s="19">
        <v>99.6</v>
      </c>
      <c r="I40" s="11">
        <v>2240</v>
      </c>
      <c r="J40" s="19">
        <f>50.38+38</f>
        <v>88.38</v>
      </c>
      <c r="K40" s="19">
        <v>87</v>
      </c>
      <c r="L40" s="61"/>
      <c r="M40" s="20">
        <f>G40+H40+J40+K40</f>
        <v>274.98</v>
      </c>
    </row>
    <row r="41" spans="1:15" s="7" customFormat="1" ht="123.75" customHeight="1">
      <c r="A41" s="87"/>
      <c r="B41" s="88"/>
      <c r="C41" s="84"/>
      <c r="D41" s="85"/>
      <c r="E41" s="84"/>
      <c r="F41" s="11">
        <v>2110</v>
      </c>
      <c r="G41" s="19">
        <v>0</v>
      </c>
      <c r="H41" s="19">
        <v>34</v>
      </c>
      <c r="I41" s="11">
        <v>3110</v>
      </c>
      <c r="J41" s="19">
        <v>8.3160000000000007</v>
      </c>
      <c r="K41" s="19"/>
      <c r="L41" s="61"/>
      <c r="M41" s="20">
        <f>G41+H41+J41+K4035</f>
        <v>42.316000000000003</v>
      </c>
    </row>
    <row r="42" spans="1:15" s="7" customFormat="1" ht="127.5" customHeight="1">
      <c r="A42" s="34" t="s">
        <v>36</v>
      </c>
      <c r="B42" s="35" t="s">
        <v>85</v>
      </c>
      <c r="C42" s="33" t="s">
        <v>61</v>
      </c>
      <c r="D42" s="32" t="s">
        <v>51</v>
      </c>
      <c r="E42" s="33" t="s">
        <v>52</v>
      </c>
      <c r="F42" s="19" t="s">
        <v>19</v>
      </c>
      <c r="G42" s="19">
        <v>3</v>
      </c>
      <c r="H42" s="19">
        <v>3</v>
      </c>
      <c r="I42" s="11">
        <v>2210</v>
      </c>
      <c r="J42" s="19">
        <v>3</v>
      </c>
      <c r="K42" s="19"/>
      <c r="L42" s="61"/>
      <c r="M42" s="20">
        <f>G42+H42+J42+K42</f>
        <v>9</v>
      </c>
    </row>
    <row r="43" spans="1:15" ht="15.75" customHeight="1">
      <c r="A43" s="86" t="s">
        <v>37</v>
      </c>
      <c r="B43" s="86"/>
      <c r="C43" s="86"/>
      <c r="D43" s="86"/>
      <c r="E43" s="86"/>
      <c r="F43" s="13"/>
      <c r="G43" s="18">
        <f>G44+G45+G46+G47+G48</f>
        <v>24</v>
      </c>
      <c r="H43" s="18">
        <f>H44+H45+H46+H47+H48</f>
        <v>25</v>
      </c>
      <c r="I43" s="13"/>
      <c r="J43" s="18">
        <f>J44+J45+J46+J47+J48</f>
        <v>25</v>
      </c>
      <c r="K43" s="18">
        <f>K44+K45+K46+K47+K48</f>
        <v>0</v>
      </c>
      <c r="L43" s="65"/>
      <c r="M43" s="18">
        <f>M44+M45+M46+M47+M48</f>
        <v>74</v>
      </c>
    </row>
    <row r="44" spans="1:15" s="7" customFormat="1" ht="87.75" customHeight="1">
      <c r="A44" s="34" t="s">
        <v>38</v>
      </c>
      <c r="B44" s="35" t="s">
        <v>70</v>
      </c>
      <c r="C44" s="33" t="s">
        <v>62</v>
      </c>
      <c r="D44" s="32" t="s">
        <v>51</v>
      </c>
      <c r="E44" s="33" t="s">
        <v>52</v>
      </c>
      <c r="F44" s="11" t="s">
        <v>39</v>
      </c>
      <c r="G44" s="19">
        <v>2</v>
      </c>
      <c r="H44" s="19">
        <v>3</v>
      </c>
      <c r="I44" s="11">
        <v>2240</v>
      </c>
      <c r="J44" s="19">
        <v>3</v>
      </c>
      <c r="K44" s="19"/>
      <c r="L44" s="61"/>
      <c r="M44" s="19">
        <f>G44+H44+J44+K44</f>
        <v>8</v>
      </c>
    </row>
    <row r="45" spans="1:15" s="7" customFormat="1" ht="128.25" customHeight="1">
      <c r="A45" s="34" t="s">
        <v>40</v>
      </c>
      <c r="B45" s="35" t="s">
        <v>88</v>
      </c>
      <c r="C45" s="33" t="s">
        <v>63</v>
      </c>
      <c r="D45" s="32" t="s">
        <v>51</v>
      </c>
      <c r="E45" s="33" t="s">
        <v>52</v>
      </c>
      <c r="F45" s="11" t="s">
        <v>19</v>
      </c>
      <c r="G45" s="19">
        <v>10</v>
      </c>
      <c r="H45" s="19">
        <v>10</v>
      </c>
      <c r="I45" s="11" t="s">
        <v>93</v>
      </c>
      <c r="J45" s="19">
        <v>10</v>
      </c>
      <c r="K45" s="19"/>
      <c r="L45" s="61"/>
      <c r="M45" s="19">
        <f>G45+H45+J45+K45</f>
        <v>30</v>
      </c>
    </row>
    <row r="46" spans="1:15" s="7" customFormat="1" ht="65.25" customHeight="1">
      <c r="A46" s="87" t="s">
        <v>41</v>
      </c>
      <c r="B46" s="88" t="s">
        <v>113</v>
      </c>
      <c r="C46" s="84" t="s">
        <v>64</v>
      </c>
      <c r="D46" s="85" t="s">
        <v>51</v>
      </c>
      <c r="E46" s="84" t="s">
        <v>52</v>
      </c>
      <c r="F46" s="45" t="s">
        <v>39</v>
      </c>
      <c r="G46" s="20">
        <v>2</v>
      </c>
      <c r="H46" s="20">
        <v>2</v>
      </c>
      <c r="I46" s="45" t="s">
        <v>94</v>
      </c>
      <c r="J46" s="20">
        <v>2</v>
      </c>
      <c r="K46" s="20"/>
      <c r="L46" s="64"/>
      <c r="M46" s="19">
        <f>G46+H46+J46+K46</f>
        <v>6</v>
      </c>
    </row>
    <row r="47" spans="1:15" s="7" customFormat="1" ht="44.25" customHeight="1">
      <c r="A47" s="87"/>
      <c r="B47" s="89"/>
      <c r="C47" s="84"/>
      <c r="D47" s="85"/>
      <c r="E47" s="84"/>
      <c r="F47" s="45" t="s">
        <v>19</v>
      </c>
      <c r="G47" s="20">
        <v>5</v>
      </c>
      <c r="H47" s="20">
        <v>5</v>
      </c>
      <c r="I47" s="45" t="s">
        <v>93</v>
      </c>
      <c r="J47" s="20">
        <v>5</v>
      </c>
      <c r="K47" s="20"/>
      <c r="L47" s="64"/>
      <c r="M47" s="19">
        <f>G47+H47+J47+K47</f>
        <v>15</v>
      </c>
    </row>
    <row r="48" spans="1:15" s="7" customFormat="1" ht="127.5" customHeight="1">
      <c r="A48" s="34" t="s">
        <v>42</v>
      </c>
      <c r="B48" s="35" t="s">
        <v>71</v>
      </c>
      <c r="C48" s="33" t="s">
        <v>55</v>
      </c>
      <c r="D48" s="33" t="s">
        <v>51</v>
      </c>
      <c r="E48" s="33" t="s">
        <v>52</v>
      </c>
      <c r="F48" s="11" t="s">
        <v>19</v>
      </c>
      <c r="G48" s="19">
        <v>5</v>
      </c>
      <c r="H48" s="19">
        <v>5</v>
      </c>
      <c r="I48" s="11" t="s">
        <v>93</v>
      </c>
      <c r="J48" s="19">
        <v>5</v>
      </c>
      <c r="K48" s="19"/>
      <c r="L48" s="61"/>
      <c r="M48" s="19">
        <f>G48+H48+J48+K48</f>
        <v>15</v>
      </c>
    </row>
    <row r="49" spans="1:15" ht="15.75" customHeight="1">
      <c r="A49" s="86" t="s">
        <v>43</v>
      </c>
      <c r="B49" s="86"/>
      <c r="C49" s="86"/>
      <c r="D49" s="86"/>
      <c r="E49" s="86"/>
      <c r="F49" s="12"/>
      <c r="G49" s="18">
        <f>G50+G51</f>
        <v>0</v>
      </c>
      <c r="H49" s="18">
        <f>H50+H51</f>
        <v>3</v>
      </c>
      <c r="I49" s="13"/>
      <c r="J49" s="18">
        <f>J50+J51</f>
        <v>5</v>
      </c>
      <c r="K49" s="18">
        <f>K50+K51</f>
        <v>0</v>
      </c>
      <c r="L49" s="65"/>
      <c r="M49" s="18">
        <f>M50+M51</f>
        <v>8</v>
      </c>
    </row>
    <row r="50" spans="1:15" s="7" customFormat="1" ht="108" customHeight="1">
      <c r="A50" s="34" t="s">
        <v>44</v>
      </c>
      <c r="B50" s="35" t="s">
        <v>72</v>
      </c>
      <c r="C50" s="33" t="s">
        <v>86</v>
      </c>
      <c r="D50" s="33" t="s">
        <v>51</v>
      </c>
      <c r="E50" s="33" t="s">
        <v>52</v>
      </c>
      <c r="F50" s="11" t="s">
        <v>19</v>
      </c>
      <c r="G50" s="19">
        <v>0</v>
      </c>
      <c r="H50" s="19">
        <v>2</v>
      </c>
      <c r="I50" s="11">
        <v>2210</v>
      </c>
      <c r="J50" s="19">
        <v>2</v>
      </c>
      <c r="K50" s="19"/>
      <c r="L50" s="61"/>
      <c r="M50" s="19">
        <f>G50+H50+J50+K50</f>
        <v>4</v>
      </c>
    </row>
    <row r="51" spans="1:15" s="7" customFormat="1" ht="90">
      <c r="A51" s="34" t="s">
        <v>45</v>
      </c>
      <c r="B51" s="35" t="s">
        <v>73</v>
      </c>
      <c r="C51" s="33" t="s">
        <v>87</v>
      </c>
      <c r="D51" s="33" t="s">
        <v>51</v>
      </c>
      <c r="E51" s="33" t="s">
        <v>52</v>
      </c>
      <c r="F51" s="11" t="s">
        <v>19</v>
      </c>
      <c r="G51" s="19">
        <v>0</v>
      </c>
      <c r="H51" s="19" t="s">
        <v>10</v>
      </c>
      <c r="I51" s="11" t="s">
        <v>93</v>
      </c>
      <c r="J51" s="19">
        <v>3</v>
      </c>
      <c r="K51" s="19"/>
      <c r="L51" s="61"/>
      <c r="M51" s="19">
        <f>G51+H51+J51+K51</f>
        <v>4</v>
      </c>
    </row>
    <row r="52" spans="1:15" ht="15.75" customHeight="1">
      <c r="A52" s="86" t="s">
        <v>46</v>
      </c>
      <c r="B52" s="86"/>
      <c r="C52" s="86"/>
      <c r="D52" s="86"/>
      <c r="E52" s="86"/>
      <c r="F52" s="13"/>
      <c r="G52" s="18">
        <f>G53</f>
        <v>3</v>
      </c>
      <c r="H52" s="18" t="str">
        <f>H53</f>
        <v>5,0</v>
      </c>
      <c r="I52" s="13"/>
      <c r="J52" s="18" t="str">
        <f>J53</f>
        <v>5,0</v>
      </c>
      <c r="K52" s="18">
        <f>K53</f>
        <v>0</v>
      </c>
      <c r="L52" s="65"/>
      <c r="M52" s="18">
        <f>M53</f>
        <v>13</v>
      </c>
    </row>
    <row r="53" spans="1:15" s="7" customFormat="1" ht="99.75" customHeight="1">
      <c r="A53" s="34" t="s">
        <v>47</v>
      </c>
      <c r="B53" s="35" t="s">
        <v>69</v>
      </c>
      <c r="C53" s="33" t="s">
        <v>65</v>
      </c>
      <c r="D53" s="33" t="s">
        <v>51</v>
      </c>
      <c r="E53" s="33" t="s">
        <v>52</v>
      </c>
      <c r="F53" s="11" t="s">
        <v>19</v>
      </c>
      <c r="G53" s="19">
        <v>3</v>
      </c>
      <c r="H53" s="19" t="s">
        <v>28</v>
      </c>
      <c r="I53" s="11" t="s">
        <v>93</v>
      </c>
      <c r="J53" s="19" t="s">
        <v>28</v>
      </c>
      <c r="K53" s="19"/>
      <c r="L53" s="61"/>
      <c r="M53" s="19">
        <f>G53+H53+J53+K53</f>
        <v>13</v>
      </c>
    </row>
    <row r="54" spans="1:15">
      <c r="A54" s="28"/>
      <c r="B54" s="38" t="s">
        <v>48</v>
      </c>
      <c r="C54" s="39"/>
      <c r="D54" s="40"/>
      <c r="E54" s="40"/>
      <c r="F54" s="13"/>
      <c r="G54" s="65">
        <f>G13+G20+G24+G43+G49+G52</f>
        <v>1002.4000000000001</v>
      </c>
      <c r="H54" s="65">
        <f>H13+H20+H24+H43+H49+H52</f>
        <v>1266.2999999999997</v>
      </c>
      <c r="I54" s="44"/>
      <c r="J54" s="44">
        <f>J13+J20+J24+J43+J49+J52</f>
        <v>1935.91788</v>
      </c>
      <c r="K54" s="65">
        <f>K13+K20+K24+K43+K49+K52</f>
        <v>2210.5</v>
      </c>
      <c r="L54" s="65">
        <f>L13+L20+L24+L43+L49+L52</f>
        <v>17.5</v>
      </c>
      <c r="M54" s="44">
        <f>M13+M20+M24+M43+M49+M52</f>
        <v>6415.1178799999998</v>
      </c>
    </row>
    <row r="55" spans="1:15">
      <c r="A55" s="5"/>
      <c r="B55" s="6"/>
      <c r="C55" s="2"/>
      <c r="F55" s="14"/>
      <c r="G55" s="14"/>
      <c r="H55" s="14"/>
      <c r="I55" s="14"/>
      <c r="J55" s="14"/>
      <c r="K55" s="14"/>
      <c r="L55" s="66"/>
      <c r="M55" s="47"/>
    </row>
    <row r="56" spans="1:15">
      <c r="A56" s="5"/>
      <c r="B56" s="6"/>
      <c r="C56" s="2"/>
      <c r="F56" s="14"/>
      <c r="G56" s="14"/>
      <c r="H56" s="14"/>
      <c r="I56" s="14"/>
      <c r="J56" s="14"/>
      <c r="K56" s="14"/>
      <c r="L56" s="66"/>
      <c r="M56" s="47"/>
    </row>
    <row r="57" spans="1:15">
      <c r="A57" s="4"/>
      <c r="B57" s="6" t="s">
        <v>49</v>
      </c>
      <c r="C57" s="2"/>
      <c r="D57" s="1" t="s">
        <v>74</v>
      </c>
      <c r="F57" s="14"/>
      <c r="G57" s="14"/>
      <c r="H57" s="14"/>
      <c r="I57" s="14"/>
      <c r="J57" s="14"/>
      <c r="K57" s="21"/>
      <c r="L57" s="66"/>
      <c r="M57" s="47"/>
      <c r="N57" s="42"/>
      <c r="O57" s="43"/>
    </row>
    <row r="58" spans="1:15">
      <c r="A58" s="4"/>
      <c r="B58" s="6"/>
      <c r="C58" s="2"/>
      <c r="F58" s="14"/>
      <c r="G58" s="14"/>
      <c r="H58" s="14"/>
      <c r="I58" s="14"/>
      <c r="J58" s="14"/>
      <c r="K58" s="14"/>
      <c r="L58" s="66"/>
      <c r="M58" s="47"/>
    </row>
    <row r="59" spans="1:15">
      <c r="A59" s="4"/>
      <c r="B59" s="6"/>
      <c r="C59" s="2"/>
      <c r="F59" s="14"/>
      <c r="G59" s="14"/>
      <c r="H59" s="14"/>
      <c r="I59" s="14"/>
      <c r="J59" s="14"/>
      <c r="K59" s="14"/>
      <c r="L59" s="66"/>
      <c r="M59" s="47"/>
    </row>
    <row r="60" spans="1:15">
      <c r="A60" s="4"/>
      <c r="B60" s="6"/>
      <c r="C60" s="2"/>
      <c r="F60" s="14"/>
      <c r="G60" s="21"/>
      <c r="H60" s="14"/>
      <c r="I60" s="14"/>
      <c r="J60" s="14"/>
      <c r="K60" s="14"/>
      <c r="L60" s="66"/>
      <c r="M60" s="47"/>
    </row>
    <row r="61" spans="1:15">
      <c r="A61" s="4"/>
      <c r="B61" s="6"/>
      <c r="C61" s="2"/>
      <c r="F61" s="14"/>
      <c r="G61" s="14"/>
      <c r="H61" s="14"/>
      <c r="I61" s="14"/>
      <c r="J61" s="14"/>
      <c r="K61" s="14"/>
      <c r="L61" s="66"/>
      <c r="M61" s="47"/>
    </row>
    <row r="62" spans="1:15">
      <c r="A62" s="4"/>
      <c r="B62" s="6"/>
      <c r="C62" s="2"/>
      <c r="F62" s="14"/>
      <c r="G62" s="14"/>
      <c r="H62" s="14"/>
      <c r="I62" s="14"/>
      <c r="J62" s="14"/>
      <c r="K62" s="14"/>
      <c r="L62" s="66"/>
      <c r="M62" s="47"/>
    </row>
    <row r="63" spans="1:15">
      <c r="A63" s="4"/>
      <c r="B63" s="6"/>
      <c r="C63" s="3"/>
      <c r="F63" s="14"/>
      <c r="G63" s="14"/>
      <c r="H63" s="14"/>
      <c r="I63" s="14"/>
      <c r="J63" s="14"/>
      <c r="K63" s="14"/>
      <c r="L63" s="66"/>
      <c r="M63" s="47"/>
    </row>
    <row r="64" spans="1:15">
      <c r="A64" s="4"/>
      <c r="B64" s="6"/>
      <c r="C64" s="3"/>
      <c r="F64" s="14"/>
      <c r="G64" s="14"/>
      <c r="H64" s="14"/>
      <c r="I64" s="14"/>
      <c r="J64" s="14"/>
      <c r="K64" s="14"/>
      <c r="L64" s="66"/>
      <c r="M64" s="47"/>
    </row>
    <row r="65" spans="1:13">
      <c r="A65" s="4"/>
      <c r="B65" s="6"/>
      <c r="C65" s="3"/>
      <c r="F65" s="14"/>
      <c r="G65" s="14"/>
      <c r="H65" s="14"/>
      <c r="I65" s="14"/>
      <c r="J65" s="14"/>
      <c r="K65" s="14"/>
      <c r="L65" s="66"/>
      <c r="M65" s="47"/>
    </row>
    <row r="66" spans="1:13">
      <c r="A66" s="4"/>
      <c r="B66" s="6"/>
      <c r="C66" s="3"/>
      <c r="F66" s="14"/>
      <c r="G66" s="52" t="s">
        <v>109</v>
      </c>
      <c r="H66" s="53"/>
      <c r="I66" s="51">
        <f>J29+J37+J38</f>
        <v>1370.7968800000001</v>
      </c>
      <c r="J66" s="51">
        <f>K29+K37+K38</f>
        <v>1858.9</v>
      </c>
      <c r="K66" s="14"/>
      <c r="L66" s="66"/>
      <c r="M66" s="47"/>
    </row>
    <row r="67" spans="1:13">
      <c r="B67" s="6"/>
      <c r="C67" s="3"/>
      <c r="F67" s="14"/>
      <c r="G67" s="52" t="s">
        <v>108</v>
      </c>
      <c r="H67" s="53"/>
      <c r="I67" s="51">
        <f>J14+J15+J16+J17+J18+J19+J21+J22+J23+J25+J26+J27+J28+J30+J31+J32+J33+J34+J35+J36+J39+J40+J41+J42+J44+J45+J46+J47+J48+J50+J51+J53</f>
        <v>565.12100000000009</v>
      </c>
      <c r="J67" s="51">
        <f>K14+K15+K16+K17+K18+K19+K21+K22+K23+K25+K26+K27+K28+K30+K31+K32+K33+K34+K35+K36+K39+K40+K41+K42+K44+K45+K46+K47+K48+K50+K51+K53</f>
        <v>351.6</v>
      </c>
      <c r="K67" s="14"/>
      <c r="L67" s="66"/>
      <c r="M67" s="47"/>
    </row>
    <row r="68" spans="1:13">
      <c r="B68" s="6"/>
      <c r="C68" s="3"/>
    </row>
    <row r="69" spans="1:13">
      <c r="B69" s="3"/>
      <c r="C69" s="3"/>
    </row>
    <row r="70" spans="1:13">
      <c r="B70" s="3"/>
      <c r="C70" s="3"/>
    </row>
    <row r="71" spans="1:13">
      <c r="B71" s="3"/>
      <c r="C71" s="3"/>
    </row>
    <row r="72" spans="1:13">
      <c r="B72" s="3"/>
      <c r="C72" s="3"/>
    </row>
    <row r="73" spans="1:13">
      <c r="B73" s="3"/>
      <c r="C73" s="3"/>
    </row>
    <row r="74" spans="1:13">
      <c r="B74" s="3"/>
      <c r="C74" s="3"/>
    </row>
    <row r="75" spans="1:13">
      <c r="B75" s="3"/>
    </row>
    <row r="76" spans="1:13">
      <c r="B76" s="3"/>
    </row>
    <row r="77" spans="1:13">
      <c r="B77" s="3"/>
    </row>
    <row r="78" spans="1:13">
      <c r="B78" s="3"/>
    </row>
    <row r="79" spans="1:13">
      <c r="B79" s="3"/>
    </row>
    <row r="80" spans="1:13">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sheetData>
  <mergeCells count="45">
    <mergeCell ref="C9:C11"/>
    <mergeCell ref="B9:B11"/>
    <mergeCell ref="A9:A11"/>
    <mergeCell ref="A20:E20"/>
    <mergeCell ref="E37:E38"/>
    <mergeCell ref="E30:E36"/>
    <mergeCell ref="C29:C36"/>
    <mergeCell ref="D29:D38"/>
    <mergeCell ref="B29:B38"/>
    <mergeCell ref="A29:A38"/>
    <mergeCell ref="C37:C38"/>
    <mergeCell ref="A49:E49"/>
    <mergeCell ref="E26:E28"/>
    <mergeCell ref="D26:D28"/>
    <mergeCell ref="A26:A28"/>
    <mergeCell ref="B26:B28"/>
    <mergeCell ref="C26:C28"/>
    <mergeCell ref="A39:A41"/>
    <mergeCell ref="B39:B41"/>
    <mergeCell ref="F1:K1"/>
    <mergeCell ref="C39:C41"/>
    <mergeCell ref="D39:D41"/>
    <mergeCell ref="E39:E41"/>
    <mergeCell ref="A52:E52"/>
    <mergeCell ref="A43:E43"/>
    <mergeCell ref="D46:D47"/>
    <mergeCell ref="E46:E47"/>
    <mergeCell ref="A46:A47"/>
    <mergeCell ref="B46:B47"/>
    <mergeCell ref="C46:C47"/>
    <mergeCell ref="A24:E24"/>
    <mergeCell ref="A5:M5"/>
    <mergeCell ref="A6:M6"/>
    <mergeCell ref="A7:M7"/>
    <mergeCell ref="A13:E13"/>
    <mergeCell ref="G9:L9"/>
    <mergeCell ref="M9:M11"/>
    <mergeCell ref="F9:F11"/>
    <mergeCell ref="E9:E11"/>
    <mergeCell ref="D9:D11"/>
    <mergeCell ref="K10:L10"/>
    <mergeCell ref="I10:I11"/>
    <mergeCell ref="G10:G11"/>
    <mergeCell ref="H10:H11"/>
    <mergeCell ref="J10:J11"/>
  </mergeCells>
  <phoneticPr fontId="3" type="noConversion"/>
  <pageMargins left="0.62992125984251968" right="0.19685039370078741" top="0.59055118110236227" bottom="0.39370078740157483" header="0" footer="0"/>
  <pageSetup paperSize="9" scale="59" fitToHeight="6" orientation="landscape" r:id="rId1"/>
  <headerFooter alignWithMargins="0"/>
  <rowBreaks count="2" manualBreakCount="2">
    <brk id="18" max="15" man="1"/>
    <brk id="28"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Tycoon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орион</dc:creator>
  <cp:lastModifiedBy>Admin</cp:lastModifiedBy>
  <cp:lastPrinted>2014-03-31T08:43:16Z</cp:lastPrinted>
  <dcterms:created xsi:type="dcterms:W3CDTF">2011-01-19T08:18:10Z</dcterms:created>
  <dcterms:modified xsi:type="dcterms:W3CDTF">2014-04-09T07:43:37Z</dcterms:modified>
</cp:coreProperties>
</file>