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1" activeTab="1"/>
  </bookViews>
  <sheets>
    <sheet name="зі змінами 10.07.15р." sheetId="7" state="hidden" r:id="rId1"/>
    <sheet name="зміни" sheetId="8" r:id="rId2"/>
  </sheet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74" i="8"/>
  <c r="F74" s="1"/>
  <c r="D73" i="7"/>
  <c r="F73"/>
  <c r="C11"/>
  <c r="C12" i="8"/>
  <c r="D51" i="7"/>
  <c r="D52" i="8"/>
  <c r="C55"/>
  <c r="C46"/>
  <c r="C24" i="7"/>
  <c r="C26"/>
  <c r="C45" i="8"/>
  <c r="C23" i="7"/>
  <c r="C33" i="8"/>
  <c r="C31"/>
  <c r="C23"/>
  <c r="C22"/>
  <c r="C17"/>
  <c r="C15"/>
  <c r="C14"/>
  <c r="F73" l="1"/>
  <c r="D72"/>
  <c r="F72" s="1"/>
  <c r="F71"/>
  <c r="F70"/>
  <c r="F69"/>
  <c r="F68"/>
  <c r="F67"/>
  <c r="F66"/>
  <c r="F65"/>
  <c r="E65"/>
  <c r="E64" s="1"/>
  <c r="E61" s="1"/>
  <c r="E60" s="1"/>
  <c r="D64"/>
  <c r="D61" s="1"/>
  <c r="D60" s="1"/>
  <c r="C64"/>
  <c r="F63"/>
  <c r="C62"/>
  <c r="F62" s="1"/>
  <c r="F58"/>
  <c r="E58"/>
  <c r="E57" s="1"/>
  <c r="D57"/>
  <c r="F57" s="1"/>
  <c r="F56"/>
  <c r="E56"/>
  <c r="E54" s="1"/>
  <c r="F55"/>
  <c r="D54"/>
  <c r="F52"/>
  <c r="F51"/>
  <c r="E51"/>
  <c r="E48" s="1"/>
  <c r="E35" s="1"/>
  <c r="F50"/>
  <c r="F49"/>
  <c r="D48"/>
  <c r="C48"/>
  <c r="F47"/>
  <c r="F46"/>
  <c r="F45"/>
  <c r="F44"/>
  <c r="F43"/>
  <c r="F41"/>
  <c r="F40"/>
  <c r="F39"/>
  <c r="F38"/>
  <c r="F37"/>
  <c r="C36"/>
  <c r="F34"/>
  <c r="F33"/>
  <c r="D32"/>
  <c r="C32"/>
  <c r="F32" s="1"/>
  <c r="F31"/>
  <c r="E31"/>
  <c r="F30"/>
  <c r="F29"/>
  <c r="F28"/>
  <c r="F27"/>
  <c r="F26"/>
  <c r="F25"/>
  <c r="F24"/>
  <c r="F23"/>
  <c r="F22"/>
  <c r="F21"/>
  <c r="F20"/>
  <c r="F17"/>
  <c r="C16"/>
  <c r="F16" s="1"/>
  <c r="F15"/>
  <c r="C13"/>
  <c r="F13" s="1"/>
  <c r="F14"/>
  <c r="F12"/>
  <c r="C54" i="7"/>
  <c r="C53" s="1"/>
  <c r="C45"/>
  <c r="F45" s="1"/>
  <c r="C44"/>
  <c r="C39"/>
  <c r="F39" s="1"/>
  <c r="C32"/>
  <c r="C31" s="1"/>
  <c r="F31" s="1"/>
  <c r="C30"/>
  <c r="F30" s="1"/>
  <c r="C22"/>
  <c r="F22" s="1"/>
  <c r="C19"/>
  <c r="F19" s="1"/>
  <c r="C21"/>
  <c r="C16"/>
  <c r="F16" s="1"/>
  <c r="C14"/>
  <c r="F14" s="1"/>
  <c r="C13"/>
  <c r="F13" s="1"/>
  <c r="F11"/>
  <c r="F72"/>
  <c r="D71"/>
  <c r="F71" s="1"/>
  <c r="F70"/>
  <c r="F69"/>
  <c r="F68"/>
  <c r="F67"/>
  <c r="C66"/>
  <c r="F66" s="1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C46"/>
  <c r="F43"/>
  <c r="F42"/>
  <c r="F40"/>
  <c r="F38"/>
  <c r="F37"/>
  <c r="C36"/>
  <c r="F36" s="1"/>
  <c r="F33"/>
  <c r="D31"/>
  <c r="E30"/>
  <c r="F29"/>
  <c r="F28"/>
  <c r="F27"/>
  <c r="F26"/>
  <c r="F25"/>
  <c r="F24"/>
  <c r="F23"/>
  <c r="F20"/>
  <c r="C61" i="8" l="1"/>
  <c r="C41" i="7"/>
  <c r="F41" s="1"/>
  <c r="C15"/>
  <c r="F15" s="1"/>
  <c r="E52"/>
  <c r="E73" s="1"/>
  <c r="C63"/>
  <c r="F48" i="8"/>
  <c r="D52" i="7"/>
  <c r="C12"/>
  <c r="C10" s="1"/>
  <c r="C18"/>
  <c r="C17" s="1"/>
  <c r="F17" s="1"/>
  <c r="C47"/>
  <c r="F47" s="1"/>
  <c r="F21"/>
  <c r="F32"/>
  <c r="D35" i="8"/>
  <c r="F64"/>
  <c r="D53"/>
  <c r="F36"/>
  <c r="F61"/>
  <c r="C60"/>
  <c r="F60" s="1"/>
  <c r="E53"/>
  <c r="E74" s="1"/>
  <c r="C11"/>
  <c r="C19"/>
  <c r="C54"/>
  <c r="C42"/>
  <c r="F42" s="1"/>
  <c r="D34" i="7"/>
  <c r="C52"/>
  <c r="F53"/>
  <c r="F44"/>
  <c r="C35"/>
  <c r="F35" s="1"/>
  <c r="F18" l="1"/>
  <c r="F63"/>
  <c r="C60"/>
  <c r="F12"/>
  <c r="F52"/>
  <c r="C35" i="8"/>
  <c r="F35" s="1"/>
  <c r="C18"/>
  <c r="F18" s="1"/>
  <c r="F19"/>
  <c r="C53"/>
  <c r="F53" s="1"/>
  <c r="F54"/>
  <c r="F11"/>
  <c r="C34" i="7"/>
  <c r="F34" s="1"/>
  <c r="C9"/>
  <c r="F10"/>
  <c r="C59" l="1"/>
  <c r="F59" s="1"/>
  <c r="F60"/>
  <c r="C10" i="8"/>
  <c r="F9" i="7"/>
  <c r="C73" l="1"/>
  <c r="F10" i="8"/>
  <c r="C74"/>
</calcChain>
</file>

<file path=xl/sharedStrings.xml><?xml version="1.0" encoding="utf-8"?>
<sst xmlns="http://schemas.openxmlformats.org/spreadsheetml/2006/main" count="367" uniqueCount="85">
  <si>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</si>
  <si>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</si>
  <si>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</si>
  <si>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</si>
  <si>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</si>
  <si>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</si>
  <si>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</si>
  <si>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</si>
  <si>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</si>
  <si>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</si>
  <si>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</si>
  <si>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</si>
  <si>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</si>
  <si>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</si>
  <si>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</si>
  <si>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</si>
  <si>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</si>
  <si>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</si>
  <si>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</si>
  <si>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</si>
  <si>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</si>
  <si>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</si>
  <si>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</si>
  <si>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</si>
  <si>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</si>
  <si>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</si>
  <si>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</si>
  <si>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</si>
  <si>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</si>
  <si>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</si>
  <si>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</si>
  <si>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</si>
  <si>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</si>
  <si>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</si>
  <si>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</si>
  <si>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</si>
  <si>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</si>
  <si>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</si>
  <si>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</si>
  <si>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</si>
  <si>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</si>
  <si>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</si>
  <si>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</si>
  <si>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</si>
  <si>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</si>
  <si>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</si>
  <si>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</si>
  <si>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</si>
  <si>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</si>
  <si>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</si>
  <si>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</si>
  <si>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</si>
  <si>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</si>
  <si>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</si>
  <si>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</si>
  <si>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</si>
  <si>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</si>
  <si>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</si>
  <si>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</si>
  <si>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</si>
  <si>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</si>
  <si>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</si>
  <si>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</si>
  <si>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</si>
  <si>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</si>
  <si>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</si>
  <si>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</si>
  <si>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</si>
  <si>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</si>
  <si>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</si>
  <si>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</si>
  <si>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</si>
  <si>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</si>
  <si>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</si>
  <si>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</si>
  <si>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</si>
  <si>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</si>
  <si>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</si>
  <si>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>Довідково.</t>
  </si>
  <si>
    <t>Доходи  бюджету м. Іллічівська на  2015 рік (з врахуваням змін)</t>
  </si>
  <si>
    <t>до рішення виконавчого комітету</t>
  </si>
  <si>
    <t>Іллічівської міської ради</t>
  </si>
  <si>
    <t xml:space="preserve">від  10.07.2015 р. №          </t>
  </si>
  <si>
    <t>Керуючий справами</t>
  </si>
  <si>
    <t xml:space="preserve">І. А. Лубковський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</si>
</sst>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9"/>
  <sheetViews>
    <sheetView topLeftCell="A69" zoomScale="80" zoomScaleNormal="80" workbookViewId="0">
      <selection activeCell="C25" sqref="C25"/>
    </sheetView>
  </sheetViews>
  <sheetFormatPr defaultRowHeight="12.75"/>
  <cols>
    <col min="1" max="1" width="15" customWidth="1"/>
    <col min="2" max="2" width="81.425781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.75">
      <c r="A1" s="80" t="s">
        <v>78</v>
      </c>
      <c r="B1" s="80"/>
      <c r="D1" s="81"/>
      <c r="E1" s="81"/>
      <c r="F1" s="81"/>
    </row>
    <row r="2" spans="1:6">
      <c r="A2" s="2"/>
      <c r="D2" s="82"/>
      <c r="E2" s="82"/>
      <c r="F2" s="82"/>
    </row>
    <row r="3" spans="1:6">
      <c r="A3" s="2"/>
      <c r="D3" s="77"/>
      <c r="E3" s="17"/>
    </row>
    <row r="4" spans="1:6" ht="20.25">
      <c r="A4" s="83" t="s">
        <v>79</v>
      </c>
      <c r="B4" s="83"/>
      <c r="C4" s="83"/>
      <c r="D4" s="83"/>
      <c r="E4" s="83"/>
      <c r="F4" s="83"/>
    </row>
    <row r="5" spans="1:6" ht="18.75">
      <c r="A5" s="7"/>
      <c r="B5" s="6"/>
      <c r="C5" s="6"/>
      <c r="D5" s="6"/>
      <c r="E5" s="6"/>
      <c r="F5" s="7" t="s">
        <v>19</v>
      </c>
    </row>
    <row r="6" spans="1:6" ht="18.75">
      <c r="A6" s="84" t="s">
        <v>3</v>
      </c>
      <c r="B6" s="84" t="s">
        <v>4</v>
      </c>
      <c r="C6" s="84" t="s">
        <v>1</v>
      </c>
      <c r="D6" s="84" t="s">
        <v>2</v>
      </c>
      <c r="E6" s="84"/>
      <c r="F6" s="84" t="s">
        <v>0</v>
      </c>
    </row>
    <row r="7" spans="1:6" ht="56.25">
      <c r="A7" s="85"/>
      <c r="B7" s="84"/>
      <c r="C7" s="84"/>
      <c r="D7" s="78" t="s">
        <v>0</v>
      </c>
      <c r="E7" s="78" t="s">
        <v>5</v>
      </c>
      <c r="F7" s="84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25">
      <c r="A9" s="36">
        <v>10000000</v>
      </c>
      <c r="B9" s="10" t="s">
        <v>7</v>
      </c>
      <c r="C9" s="52">
        <f>C10+C15+C17+C31</f>
        <v>238157.1</v>
      </c>
      <c r="D9" s="52" t="s">
        <v>40</v>
      </c>
      <c r="E9" s="52" t="s">
        <v>40</v>
      </c>
      <c r="F9" s="23">
        <f t="shared" ref="F9:F16" si="0">C9</f>
        <v>238157.1</v>
      </c>
    </row>
    <row r="10" spans="1:6" ht="40.5" customHeight="1">
      <c r="A10" s="74">
        <v>11000000</v>
      </c>
      <c r="B10" s="74" t="s">
        <v>55</v>
      </c>
      <c r="C10" s="72">
        <f>C11+C12</f>
        <v>129317.1</v>
      </c>
      <c r="D10" s="72" t="s">
        <v>40</v>
      </c>
      <c r="E10" s="72" t="s">
        <v>40</v>
      </c>
      <c r="F10" s="73">
        <f t="shared" si="0"/>
        <v>129317.1</v>
      </c>
    </row>
    <row r="11" spans="1:6" s="37" customFormat="1" ht="20.25">
      <c r="A11" s="22">
        <v>11010000</v>
      </c>
      <c r="B11" s="22" t="s">
        <v>34</v>
      </c>
      <c r="C11" s="53">
        <f>111400+10000+4730.1+27</f>
        <v>126157.1</v>
      </c>
      <c r="D11" s="53" t="s">
        <v>40</v>
      </c>
      <c r="E11" s="53" t="s">
        <v>40</v>
      </c>
      <c r="F11" s="27">
        <f t="shared" si="0"/>
        <v>126157.1</v>
      </c>
    </row>
    <row r="12" spans="1:6" ht="20.25">
      <c r="A12" s="9">
        <v>11020000</v>
      </c>
      <c r="B12" s="9" t="s">
        <v>8</v>
      </c>
      <c r="C12" s="52">
        <f>C13+C14</f>
        <v>3160</v>
      </c>
      <c r="D12" s="52" t="s">
        <v>40</v>
      </c>
      <c r="E12" s="52" t="s">
        <v>40</v>
      </c>
      <c r="F12" s="28">
        <f t="shared" si="0"/>
        <v>3160</v>
      </c>
    </row>
    <row r="13" spans="1:6" ht="37.5">
      <c r="A13" s="8">
        <v>11020200</v>
      </c>
      <c r="B13" s="8" t="s">
        <v>30</v>
      </c>
      <c r="C13" s="54">
        <f>1765-185-20</f>
        <v>1560</v>
      </c>
      <c r="D13" s="54" t="s">
        <v>40</v>
      </c>
      <c r="E13" s="54" t="s">
        <v>40</v>
      </c>
      <c r="F13" s="27">
        <f t="shared" si="0"/>
        <v>1560</v>
      </c>
    </row>
    <row r="14" spans="1:6" ht="37.5">
      <c r="A14" s="8">
        <v>11023200</v>
      </c>
      <c r="B14" s="8" t="s">
        <v>50</v>
      </c>
      <c r="C14" s="54">
        <f>400+1200</f>
        <v>1600</v>
      </c>
      <c r="D14" s="54" t="s">
        <v>40</v>
      </c>
      <c r="E14" s="54" t="s">
        <v>40</v>
      </c>
      <c r="F14" s="27">
        <f t="shared" si="0"/>
        <v>1600</v>
      </c>
    </row>
    <row r="15" spans="1:6" ht="20.25">
      <c r="A15" s="50">
        <v>14000000</v>
      </c>
      <c r="B15" s="49" t="s">
        <v>53</v>
      </c>
      <c r="C15" s="56">
        <f>C16</f>
        <v>13000</v>
      </c>
      <c r="D15" s="55" t="s">
        <v>40</v>
      </c>
      <c r="E15" s="55" t="s">
        <v>40</v>
      </c>
      <c r="F15" s="28">
        <f t="shared" si="0"/>
        <v>13000</v>
      </c>
    </row>
    <row r="16" spans="1:6" ht="37.5">
      <c r="A16" s="48">
        <v>14040000</v>
      </c>
      <c r="B16" s="48" t="s">
        <v>60</v>
      </c>
      <c r="C16" s="54">
        <f>10000+3000</f>
        <v>13000</v>
      </c>
      <c r="D16" s="54" t="s">
        <v>40</v>
      </c>
      <c r="E16" s="54" t="s">
        <v>40</v>
      </c>
      <c r="F16" s="24">
        <f t="shared" si="0"/>
        <v>13000</v>
      </c>
    </row>
    <row r="17" spans="1:6" s="16" customFormat="1" ht="20.25">
      <c r="A17" s="15">
        <v>18000000</v>
      </c>
      <c r="B17" s="9" t="s">
        <v>54</v>
      </c>
      <c r="C17" s="52">
        <f>C18+C30+C29</f>
        <v>95610</v>
      </c>
      <c r="D17" s="52" t="s">
        <v>40</v>
      </c>
      <c r="E17" s="52" t="s">
        <v>40</v>
      </c>
      <c r="F17" s="28">
        <f>C17</f>
        <v>95610</v>
      </c>
    </row>
    <row r="18" spans="1:6" ht="20.25">
      <c r="A18" s="9">
        <v>18010000</v>
      </c>
      <c r="B18" s="9" t="s">
        <v>52</v>
      </c>
      <c r="C18" s="52">
        <f>SUM(C19:C28)</f>
        <v>79010</v>
      </c>
      <c r="D18" s="52" t="s">
        <v>40</v>
      </c>
      <c r="E18" s="52" t="s">
        <v>40</v>
      </c>
      <c r="F18" s="28">
        <f t="shared" ref="F18:F32" si="1">C18</f>
        <v>79010</v>
      </c>
    </row>
    <row r="19" spans="1:6" s="37" customFormat="1" ht="56.25">
      <c r="A19" s="8">
        <v>18010100</v>
      </c>
      <c r="B19" s="8" t="s">
        <v>58</v>
      </c>
      <c r="C19" s="54">
        <f>17.7</f>
        <v>17.7</v>
      </c>
      <c r="D19" s="54" t="s">
        <v>40</v>
      </c>
      <c r="E19" s="54" t="s">
        <v>40</v>
      </c>
      <c r="F19" s="27">
        <f>C19</f>
        <v>17.7</v>
      </c>
    </row>
    <row r="20" spans="1:6" s="37" customFormat="1" ht="56.25">
      <c r="A20" s="8">
        <v>18010200</v>
      </c>
      <c r="B20" s="8" t="s">
        <v>59</v>
      </c>
      <c r="C20" s="54">
        <v>35.799999999999997</v>
      </c>
      <c r="D20" s="54" t="s">
        <v>40</v>
      </c>
      <c r="E20" s="54" t="s">
        <v>40</v>
      </c>
      <c r="F20" s="27">
        <f t="shared" ref="F20:F28" si="2">C20</f>
        <v>35.799999999999997</v>
      </c>
    </row>
    <row r="21" spans="1:6" s="37" customFormat="1" ht="56.25">
      <c r="A21" s="8">
        <v>18010300</v>
      </c>
      <c r="B21" s="8" t="s">
        <v>61</v>
      </c>
      <c r="C21" s="54">
        <f>9.5-9.5</f>
        <v>0</v>
      </c>
      <c r="D21" s="54" t="s">
        <v>40</v>
      </c>
      <c r="E21" s="54" t="s">
        <v>40</v>
      </c>
      <c r="F21" s="27">
        <f t="shared" si="2"/>
        <v>0</v>
      </c>
    </row>
    <row r="22" spans="1:6" s="37" customFormat="1" ht="56.25">
      <c r="A22" s="8">
        <v>18010400</v>
      </c>
      <c r="B22" s="8" t="s">
        <v>62</v>
      </c>
      <c r="C22" s="54">
        <f>147+1900+9.5</f>
        <v>2056.5</v>
      </c>
      <c r="D22" s="54" t="s">
        <v>40</v>
      </c>
      <c r="E22" s="54" t="s">
        <v>40</v>
      </c>
      <c r="F22" s="27">
        <f t="shared" si="2"/>
        <v>2056.5</v>
      </c>
    </row>
    <row r="23" spans="1:6" s="37" customFormat="1" ht="20.25">
      <c r="A23" s="8">
        <v>18010500</v>
      </c>
      <c r="B23" s="8" t="s">
        <v>63</v>
      </c>
      <c r="C23" s="54">
        <f>26724.2+1000</f>
        <v>27724.2</v>
      </c>
      <c r="D23" s="54" t="s">
        <v>40</v>
      </c>
      <c r="E23" s="54" t="s">
        <v>40</v>
      </c>
      <c r="F23" s="27">
        <f t="shared" si="2"/>
        <v>27724.2</v>
      </c>
    </row>
    <row r="24" spans="1:6" s="37" customFormat="1" ht="20.25">
      <c r="A24" s="8">
        <v>18010600</v>
      </c>
      <c r="B24" s="8" t="s">
        <v>64</v>
      </c>
      <c r="C24" s="54">
        <f>41178.2+3000</f>
        <v>44178.2</v>
      </c>
      <c r="D24" s="54" t="s">
        <v>40</v>
      </c>
      <c r="E24" s="54" t="s">
        <v>40</v>
      </c>
      <c r="F24" s="27">
        <f t="shared" si="2"/>
        <v>44178.2</v>
      </c>
    </row>
    <row r="25" spans="1:6" s="37" customFormat="1" ht="20.25">
      <c r="A25" s="8">
        <v>18010700</v>
      </c>
      <c r="B25" s="8" t="s">
        <v>65</v>
      </c>
      <c r="C25" s="54">
        <v>417.6</v>
      </c>
      <c r="D25" s="54" t="s">
        <v>40</v>
      </c>
      <c r="E25" s="54" t="s">
        <v>40</v>
      </c>
      <c r="F25" s="27">
        <f t="shared" si="2"/>
        <v>417.6</v>
      </c>
    </row>
    <row r="26" spans="1:6" s="37" customFormat="1" ht="20.25">
      <c r="A26" s="8">
        <v>18010900</v>
      </c>
      <c r="B26" s="8" t="s">
        <v>66</v>
      </c>
      <c r="C26" s="54">
        <f>4080</f>
        <v>4080</v>
      </c>
      <c r="D26" s="54" t="s">
        <v>40</v>
      </c>
      <c r="E26" s="54" t="s">
        <v>40</v>
      </c>
      <c r="F26" s="27">
        <f t="shared" si="2"/>
        <v>4080</v>
      </c>
    </row>
    <row r="27" spans="1:6" s="37" customFormat="1" ht="20.25">
      <c r="A27" s="8">
        <v>18011000</v>
      </c>
      <c r="B27" s="8" t="s">
        <v>67</v>
      </c>
      <c r="C27" s="54">
        <v>125</v>
      </c>
      <c r="D27" s="54" t="s">
        <v>40</v>
      </c>
      <c r="E27" s="54" t="s">
        <v>40</v>
      </c>
      <c r="F27" s="27">
        <f t="shared" si="2"/>
        <v>125</v>
      </c>
    </row>
    <row r="28" spans="1:6" s="37" customFormat="1" ht="20.25">
      <c r="A28" s="8">
        <v>18011100</v>
      </c>
      <c r="B28" s="8" t="s">
        <v>68</v>
      </c>
      <c r="C28" s="54">
        <v>375</v>
      </c>
      <c r="D28" s="54" t="s">
        <v>40</v>
      </c>
      <c r="E28" s="54" t="s">
        <v>40</v>
      </c>
      <c r="F28" s="27">
        <f t="shared" si="2"/>
        <v>375</v>
      </c>
    </row>
    <row r="29" spans="1:6" ht="20.25">
      <c r="A29" s="15">
        <v>18030000</v>
      </c>
      <c r="B29" s="15" t="s">
        <v>56</v>
      </c>
      <c r="C29" s="55">
        <v>100</v>
      </c>
      <c r="D29" s="55" t="s">
        <v>40</v>
      </c>
      <c r="E29" s="55" t="s">
        <v>40</v>
      </c>
      <c r="F29" s="28">
        <f>C29</f>
        <v>100</v>
      </c>
    </row>
    <row r="30" spans="1:6" s="16" customFormat="1" ht="20.25">
      <c r="A30" s="9">
        <v>18050000</v>
      </c>
      <c r="B30" s="9" t="s">
        <v>35</v>
      </c>
      <c r="C30" s="52">
        <f>14500+2000</f>
        <v>16500</v>
      </c>
      <c r="D30" s="52" t="s">
        <v>40</v>
      </c>
      <c r="E30" s="52" t="str">
        <f>D30</f>
        <v>х</v>
      </c>
      <c r="F30" s="23">
        <f t="shared" si="1"/>
        <v>16500</v>
      </c>
    </row>
    <row r="31" spans="1:6" ht="20.25">
      <c r="A31" s="15">
        <v>19000000</v>
      </c>
      <c r="B31" s="15" t="s">
        <v>36</v>
      </c>
      <c r="C31" s="55">
        <f>C32</f>
        <v>230</v>
      </c>
      <c r="D31" s="55" t="str">
        <f>D32</f>
        <v>х</v>
      </c>
      <c r="E31" s="55" t="s">
        <v>40</v>
      </c>
      <c r="F31" s="28">
        <f t="shared" si="1"/>
        <v>230</v>
      </c>
    </row>
    <row r="32" spans="1:6" ht="20.25">
      <c r="A32" s="8">
        <v>19010000</v>
      </c>
      <c r="B32" s="8" t="s">
        <v>37</v>
      </c>
      <c r="C32" s="54">
        <f>320-70-20</f>
        <v>230</v>
      </c>
      <c r="D32" s="54" t="s">
        <v>40</v>
      </c>
      <c r="E32" s="54" t="s">
        <v>40</v>
      </c>
      <c r="F32" s="24">
        <f t="shared" si="1"/>
        <v>230</v>
      </c>
    </row>
    <row r="33" spans="1:6" ht="20.25">
      <c r="A33" s="8">
        <v>19040000</v>
      </c>
      <c r="B33" s="8" t="s">
        <v>38</v>
      </c>
      <c r="C33" s="54">
        <v>0</v>
      </c>
      <c r="D33" s="54" t="s">
        <v>40</v>
      </c>
      <c r="E33" s="54" t="s">
        <v>40</v>
      </c>
      <c r="F33" s="24">
        <f>C33</f>
        <v>0</v>
      </c>
    </row>
    <row r="34" spans="1:6" ht="20.25">
      <c r="A34" s="36">
        <v>20000000</v>
      </c>
      <c r="B34" s="10" t="s">
        <v>9</v>
      </c>
      <c r="C34" s="52">
        <f>C35+C41+C47</f>
        <v>5867</v>
      </c>
      <c r="D34" s="52">
        <f>D47+D51</f>
        <v>8406.0220000000008</v>
      </c>
      <c r="E34" s="52">
        <f>E47</f>
        <v>500</v>
      </c>
      <c r="F34" s="23">
        <f>C34+D34</f>
        <v>14273.022000000001</v>
      </c>
    </row>
    <row r="35" spans="1:6" ht="20.25">
      <c r="A35" s="9">
        <v>21000000</v>
      </c>
      <c r="B35" s="13" t="s">
        <v>10</v>
      </c>
      <c r="C35" s="52">
        <f>C36+C37+C38+C39</f>
        <v>26</v>
      </c>
      <c r="D35" s="52" t="s">
        <v>40</v>
      </c>
      <c r="E35" s="52" t="s">
        <v>40</v>
      </c>
      <c r="F35" s="28">
        <f>C35</f>
        <v>26</v>
      </c>
    </row>
    <row r="36" spans="1:6" s="14" customFormat="1" ht="56.25">
      <c r="A36" s="8">
        <v>21010300</v>
      </c>
      <c r="B36" s="12" t="s">
        <v>20</v>
      </c>
      <c r="C36" s="54">
        <f>12-6</f>
        <v>6</v>
      </c>
      <c r="D36" s="54" t="s">
        <v>40</v>
      </c>
      <c r="E36" s="54" t="s">
        <v>40</v>
      </c>
      <c r="F36" s="24">
        <f>C36</f>
        <v>6</v>
      </c>
    </row>
    <row r="37" spans="1:6" ht="37.5">
      <c r="A37" s="8">
        <v>21050000</v>
      </c>
      <c r="B37" s="8" t="s">
        <v>21</v>
      </c>
      <c r="C37" s="54">
        <v>0</v>
      </c>
      <c r="D37" s="54" t="s">
        <v>40</v>
      </c>
      <c r="E37" s="54" t="s">
        <v>40</v>
      </c>
      <c r="F37" s="24">
        <f>C37</f>
        <v>0</v>
      </c>
    </row>
    <row r="38" spans="1:6" ht="75">
      <c r="A38" s="8">
        <v>21080900</v>
      </c>
      <c r="B38" s="8" t="s">
        <v>24</v>
      </c>
      <c r="C38" s="54">
        <v>0</v>
      </c>
      <c r="D38" s="54" t="s">
        <v>40</v>
      </c>
      <c r="E38" s="54" t="s">
        <v>40</v>
      </c>
      <c r="F38" s="24">
        <f>C38</f>
        <v>0</v>
      </c>
    </row>
    <row r="39" spans="1:6" ht="20.25">
      <c r="A39" s="8">
        <v>21081100</v>
      </c>
      <c r="B39" s="8" t="s">
        <v>25</v>
      </c>
      <c r="C39" s="54">
        <f>40-20</f>
        <v>20</v>
      </c>
      <c r="D39" s="54" t="s">
        <v>40</v>
      </c>
      <c r="E39" s="54" t="s">
        <v>40</v>
      </c>
      <c r="F39" s="24">
        <f>C39</f>
        <v>20</v>
      </c>
    </row>
    <row r="40" spans="1:6" ht="37.5">
      <c r="A40" s="8">
        <v>21110000</v>
      </c>
      <c r="B40" s="8" t="s">
        <v>22</v>
      </c>
      <c r="C40" s="54" t="s">
        <v>40</v>
      </c>
      <c r="D40" s="54">
        <v>0</v>
      </c>
      <c r="E40" s="54" t="s">
        <v>40</v>
      </c>
      <c r="F40" s="24">
        <f>D40</f>
        <v>0</v>
      </c>
    </row>
    <row r="41" spans="1:6" ht="37.5">
      <c r="A41" s="9">
        <v>22000000</v>
      </c>
      <c r="B41" s="9" t="s">
        <v>43</v>
      </c>
      <c r="C41" s="52">
        <f>C44+C45+C46</f>
        <v>5211</v>
      </c>
      <c r="D41" s="52" t="s">
        <v>40</v>
      </c>
      <c r="E41" s="52" t="s">
        <v>40</v>
      </c>
      <c r="F41" s="23">
        <f t="shared" ref="F41:F46" si="3">C41</f>
        <v>5211</v>
      </c>
    </row>
    <row r="42" spans="1:6" s="37" customFormat="1" ht="20.25">
      <c r="A42" s="8">
        <v>22010000</v>
      </c>
      <c r="B42" s="8" t="s">
        <v>39</v>
      </c>
      <c r="C42" s="54">
        <v>0</v>
      </c>
      <c r="D42" s="54" t="s">
        <v>40</v>
      </c>
      <c r="E42" s="54" t="s">
        <v>40</v>
      </c>
      <c r="F42" s="24">
        <f t="shared" si="3"/>
        <v>0</v>
      </c>
    </row>
    <row r="43" spans="1:6" ht="37.5">
      <c r="A43" s="22">
        <v>22010300</v>
      </c>
      <c r="B43" s="22" t="s">
        <v>42</v>
      </c>
      <c r="C43" s="53">
        <v>0</v>
      </c>
      <c r="D43" s="53" t="s">
        <v>40</v>
      </c>
      <c r="E43" s="53" t="s">
        <v>40</v>
      </c>
      <c r="F43" s="27">
        <f t="shared" si="3"/>
        <v>0</v>
      </c>
    </row>
    <row r="44" spans="1:6" s="37" customFormat="1" ht="20.25">
      <c r="A44" s="22">
        <v>22012500</v>
      </c>
      <c r="B44" s="22" t="s">
        <v>70</v>
      </c>
      <c r="C44" s="53">
        <f>200+506+1400</f>
        <v>2106</v>
      </c>
      <c r="D44" s="53" t="s">
        <v>40</v>
      </c>
      <c r="E44" s="53" t="s">
        <v>40</v>
      </c>
      <c r="F44" s="27">
        <f t="shared" si="3"/>
        <v>2106</v>
      </c>
    </row>
    <row r="45" spans="1:6" s="37" customFormat="1" ht="56.25">
      <c r="A45" s="22">
        <v>22080400</v>
      </c>
      <c r="B45" s="51" t="s">
        <v>57</v>
      </c>
      <c r="C45" s="53">
        <f>1450+700</f>
        <v>2150</v>
      </c>
      <c r="D45" s="53" t="s">
        <v>40</v>
      </c>
      <c r="E45" s="53" t="s">
        <v>40</v>
      </c>
      <c r="F45" s="27">
        <f t="shared" si="3"/>
        <v>2150</v>
      </c>
    </row>
    <row r="46" spans="1:6" s="37" customFormat="1" ht="20.25">
      <c r="A46" s="22">
        <v>22090000</v>
      </c>
      <c r="B46" s="22" t="s">
        <v>11</v>
      </c>
      <c r="C46" s="53">
        <f>1400-445</f>
        <v>955</v>
      </c>
      <c r="D46" s="53" t="s">
        <v>40</v>
      </c>
      <c r="E46" s="53" t="s">
        <v>40</v>
      </c>
      <c r="F46" s="27">
        <f t="shared" si="3"/>
        <v>955</v>
      </c>
    </row>
    <row r="47" spans="1:6" ht="20.25">
      <c r="A47" s="9">
        <v>24000000</v>
      </c>
      <c r="B47" s="11" t="s">
        <v>12</v>
      </c>
      <c r="C47" s="52">
        <f>C48</f>
        <v>630</v>
      </c>
      <c r="D47" s="52">
        <f>D49+D50</f>
        <v>730</v>
      </c>
      <c r="E47" s="55">
        <f>E50</f>
        <v>500</v>
      </c>
      <c r="F47" s="23">
        <f>C47+D47</f>
        <v>1360</v>
      </c>
    </row>
    <row r="48" spans="1:6" ht="20.25">
      <c r="A48" s="8">
        <v>24060300</v>
      </c>
      <c r="B48" s="8" t="s">
        <v>13</v>
      </c>
      <c r="C48" s="54">
        <f>430+200</f>
        <v>630</v>
      </c>
      <c r="D48" s="54" t="s">
        <v>40</v>
      </c>
      <c r="E48" s="54" t="s">
        <v>40</v>
      </c>
      <c r="F48" s="24">
        <f>C48</f>
        <v>630</v>
      </c>
    </row>
    <row r="49" spans="1:6" ht="56.25">
      <c r="A49" s="8">
        <v>24062100</v>
      </c>
      <c r="B49" s="12" t="s">
        <v>26</v>
      </c>
      <c r="C49" s="54" t="s">
        <v>40</v>
      </c>
      <c r="D49" s="54">
        <v>230</v>
      </c>
      <c r="E49" s="54" t="s">
        <v>40</v>
      </c>
      <c r="F49" s="24">
        <f>D49</f>
        <v>230</v>
      </c>
    </row>
    <row r="50" spans="1:6" ht="37.5">
      <c r="A50" s="22">
        <v>24170000</v>
      </c>
      <c r="B50" s="22" t="s">
        <v>41</v>
      </c>
      <c r="C50" s="57" t="s">
        <v>40</v>
      </c>
      <c r="D50" s="58">
        <v>500</v>
      </c>
      <c r="E50" s="59">
        <f>D50</f>
        <v>500</v>
      </c>
      <c r="F50" s="27">
        <f>D50</f>
        <v>500</v>
      </c>
    </row>
    <row r="51" spans="1:6" s="16" customFormat="1" ht="20.25">
      <c r="A51" s="9">
        <v>25000000</v>
      </c>
      <c r="B51" s="9" t="s">
        <v>14</v>
      </c>
      <c r="C51" s="52" t="s">
        <v>40</v>
      </c>
      <c r="D51" s="60">
        <f>4729.5+2512.7+433.822</f>
        <v>7676.0219999999999</v>
      </c>
      <c r="E51" s="52" t="s">
        <v>40</v>
      </c>
      <c r="F51" s="47">
        <f>D51</f>
        <v>7676.0219999999999</v>
      </c>
    </row>
    <row r="52" spans="1:6" s="16" customFormat="1" ht="20.25">
      <c r="A52" s="36">
        <v>30000000</v>
      </c>
      <c r="B52" s="9" t="s">
        <v>15</v>
      </c>
      <c r="C52" s="52">
        <f>C53</f>
        <v>21</v>
      </c>
      <c r="D52" s="52">
        <f>D53+D56</f>
        <v>381.2</v>
      </c>
      <c r="E52" s="52">
        <f>E53+E56</f>
        <v>381.2</v>
      </c>
      <c r="F52" s="23">
        <f>C52+D52</f>
        <v>402.2</v>
      </c>
    </row>
    <row r="53" spans="1:6" s="16" customFormat="1" ht="20.25">
      <c r="A53" s="9">
        <v>31000000</v>
      </c>
      <c r="B53" s="9" t="s">
        <v>44</v>
      </c>
      <c r="C53" s="52">
        <f>C54+C55</f>
        <v>21</v>
      </c>
      <c r="D53" s="52">
        <f>D55</f>
        <v>0</v>
      </c>
      <c r="E53" s="52">
        <f>E55</f>
        <v>0</v>
      </c>
      <c r="F53" s="23">
        <f>C53+D53</f>
        <v>21</v>
      </c>
    </row>
    <row r="54" spans="1:6" ht="75">
      <c r="A54" s="8">
        <v>31010200</v>
      </c>
      <c r="B54" s="20" t="s">
        <v>27</v>
      </c>
      <c r="C54" s="54">
        <f>10+11</f>
        <v>21</v>
      </c>
      <c r="D54" s="54" t="s">
        <v>40</v>
      </c>
      <c r="E54" s="54" t="s">
        <v>40</v>
      </c>
      <c r="F54" s="24">
        <f>C54</f>
        <v>21</v>
      </c>
    </row>
    <row r="55" spans="1:6" ht="56.25">
      <c r="A55" s="8">
        <v>31030000</v>
      </c>
      <c r="B55" s="8" t="s">
        <v>16</v>
      </c>
      <c r="C55" s="54">
        <v>0</v>
      </c>
      <c r="D55" s="54">
        <v>0</v>
      </c>
      <c r="E55" s="54">
        <f>D55</f>
        <v>0</v>
      </c>
      <c r="F55" s="24">
        <f>D55</f>
        <v>0</v>
      </c>
    </row>
    <row r="56" spans="1:6" s="16" customFormat="1" ht="20.25">
      <c r="A56" s="9">
        <v>33000000</v>
      </c>
      <c r="B56" s="9" t="s">
        <v>45</v>
      </c>
      <c r="C56" s="52" t="s">
        <v>40</v>
      </c>
      <c r="D56" s="52">
        <f>D57</f>
        <v>381.2</v>
      </c>
      <c r="E56" s="52">
        <f>E57</f>
        <v>381.2</v>
      </c>
      <c r="F56" s="23">
        <f>D56</f>
        <v>381.2</v>
      </c>
    </row>
    <row r="57" spans="1:6" ht="20.25">
      <c r="A57" s="8">
        <v>33010000</v>
      </c>
      <c r="B57" s="8" t="s">
        <v>17</v>
      </c>
      <c r="C57" s="61" t="s">
        <v>40</v>
      </c>
      <c r="D57" s="54">
        <v>381.2</v>
      </c>
      <c r="E57" s="54">
        <f>D57</f>
        <v>381.2</v>
      </c>
      <c r="F57" s="24">
        <f>D57</f>
        <v>381.2</v>
      </c>
    </row>
    <row r="58" spans="1:6" ht="20.25">
      <c r="A58" s="8">
        <v>33020000</v>
      </c>
      <c r="B58" s="8" t="s">
        <v>23</v>
      </c>
      <c r="C58" s="62"/>
      <c r="D58" s="62"/>
      <c r="E58" s="62"/>
      <c r="F58" s="25"/>
    </row>
    <row r="59" spans="1:6" ht="20.25">
      <c r="A59" s="36">
        <v>40000000</v>
      </c>
      <c r="B59" s="10" t="s">
        <v>47</v>
      </c>
      <c r="C59" s="63">
        <f>C60</f>
        <v>138741.64199999999</v>
      </c>
      <c r="D59" s="64">
        <f>D60</f>
        <v>0</v>
      </c>
      <c r="E59" s="64">
        <f>E60</f>
        <v>0</v>
      </c>
      <c r="F59" s="34">
        <f>C59+D59</f>
        <v>138741.64199999999</v>
      </c>
    </row>
    <row r="60" spans="1:6" ht="18.75">
      <c r="A60" s="9">
        <v>41000000</v>
      </c>
      <c r="B60" s="9" t="s">
        <v>31</v>
      </c>
      <c r="C60" s="63">
        <f>C63+C61</f>
        <v>138741.64199999999</v>
      </c>
      <c r="D60" s="63">
        <f>D63</f>
        <v>0</v>
      </c>
      <c r="E60" s="64">
        <f>E63</f>
        <v>0</v>
      </c>
      <c r="F60" s="34">
        <f>C60+D60</f>
        <v>138741.64199999999</v>
      </c>
    </row>
    <row r="61" spans="1:6" ht="18.75">
      <c r="A61" s="45">
        <v>41020000</v>
      </c>
      <c r="B61" s="45" t="s">
        <v>48</v>
      </c>
      <c r="C61" s="64">
        <f>C62</f>
        <v>0</v>
      </c>
      <c r="D61" s="64" t="s">
        <v>40</v>
      </c>
      <c r="E61" s="64" t="s">
        <v>40</v>
      </c>
      <c r="F61" s="34">
        <f>C61</f>
        <v>0</v>
      </c>
    </row>
    <row r="62" spans="1:6" ht="56.25">
      <c r="A62" s="45">
        <v>41021200</v>
      </c>
      <c r="B62" s="46" t="s">
        <v>49</v>
      </c>
      <c r="C62" s="65"/>
      <c r="D62" s="65" t="s">
        <v>40</v>
      </c>
      <c r="E62" s="65" t="s">
        <v>40</v>
      </c>
      <c r="F62" s="35">
        <f>C62</f>
        <v>0</v>
      </c>
    </row>
    <row r="63" spans="1:6" ht="18.75">
      <c r="A63" s="29">
        <v>41030000</v>
      </c>
      <c r="B63" s="29" t="s">
        <v>32</v>
      </c>
      <c r="C63" s="64">
        <f>SUM(C64:C70)</f>
        <v>138741.64199999999</v>
      </c>
      <c r="D63" s="64">
        <f>SUM(D64:D69)</f>
        <v>0</v>
      </c>
      <c r="E63" s="64">
        <f>SUM(E64:E69)</f>
        <v>0</v>
      </c>
      <c r="F63" s="34">
        <f>C63+D63</f>
        <v>138741.64199999999</v>
      </c>
    </row>
    <row r="64" spans="1:6" ht="93.75">
      <c r="A64" s="75">
        <v>41030600</v>
      </c>
      <c r="B64" s="76" t="s">
        <v>71</v>
      </c>
      <c r="C64" s="66">
        <v>49746.974000000002</v>
      </c>
      <c r="D64" s="66" t="s">
        <v>40</v>
      </c>
      <c r="E64" s="66" t="str">
        <f>D64</f>
        <v>х</v>
      </c>
      <c r="F64" s="35">
        <f>C64</f>
        <v>49746.974000000002</v>
      </c>
    </row>
    <row r="65" spans="1:50" ht="93.75">
      <c r="A65" s="75">
        <v>41030800</v>
      </c>
      <c r="B65" s="76" t="s">
        <v>72</v>
      </c>
      <c r="C65" s="66">
        <f>15765.2+14264.3</f>
        <v>30029.5</v>
      </c>
      <c r="D65" s="66" t="s">
        <v>40</v>
      </c>
      <c r="E65" s="66" t="s">
        <v>40</v>
      </c>
      <c r="F65" s="35">
        <f t="shared" ref="F65:F68" si="4">C65</f>
        <v>30029.5</v>
      </c>
    </row>
    <row r="66" spans="1:50" ht="225">
      <c r="A66" s="75">
        <v>41030900</v>
      </c>
      <c r="B66" s="76" t="s">
        <v>73</v>
      </c>
      <c r="C66" s="66">
        <f>1638.42+576.08-914.81</f>
        <v>1299.69</v>
      </c>
      <c r="D66" s="66" t="s">
        <v>40</v>
      </c>
      <c r="E66" s="66" t="s">
        <v>40</v>
      </c>
      <c r="F66" s="35">
        <f t="shared" si="4"/>
        <v>1299.69</v>
      </c>
    </row>
    <row r="67" spans="1:50" ht="56.25">
      <c r="A67" s="75">
        <v>41031000</v>
      </c>
      <c r="B67" s="76" t="s">
        <v>74</v>
      </c>
      <c r="C67" s="66">
        <v>34.366</v>
      </c>
      <c r="D67" s="66" t="s">
        <v>40</v>
      </c>
      <c r="E67" s="66" t="s">
        <v>40</v>
      </c>
      <c r="F67" s="35">
        <f t="shared" si="4"/>
        <v>34.366</v>
      </c>
    </row>
    <row r="68" spans="1:50" ht="18.75">
      <c r="A68" s="46">
        <v>41033900</v>
      </c>
      <c r="B68" s="46" t="s">
        <v>69</v>
      </c>
      <c r="C68" s="66">
        <v>57225.1</v>
      </c>
      <c r="D68" s="66" t="s">
        <v>40</v>
      </c>
      <c r="E68" s="66" t="s">
        <v>40</v>
      </c>
      <c r="F68" s="35">
        <f t="shared" si="4"/>
        <v>57225.1</v>
      </c>
    </row>
    <row r="69" spans="1:50" ht="112.5">
      <c r="A69" s="75">
        <v>41035800</v>
      </c>
      <c r="B69" s="76" t="s">
        <v>75</v>
      </c>
      <c r="C69" s="66">
        <v>212.71199999999999</v>
      </c>
      <c r="D69" s="66" t="s">
        <v>40</v>
      </c>
      <c r="E69" s="66" t="s">
        <v>40</v>
      </c>
      <c r="F69" s="35">
        <f>C69</f>
        <v>212.71199999999999</v>
      </c>
    </row>
    <row r="70" spans="1:50" ht="75">
      <c r="A70" s="75">
        <v>41039700</v>
      </c>
      <c r="B70" s="76" t="s">
        <v>76</v>
      </c>
      <c r="C70" s="66">
        <v>193.3</v>
      </c>
      <c r="D70" s="66" t="s">
        <v>40</v>
      </c>
      <c r="E70" s="66" t="s">
        <v>40</v>
      </c>
      <c r="F70" s="35">
        <f>C70</f>
        <v>193.3</v>
      </c>
    </row>
    <row r="71" spans="1:50" s="16" customFormat="1" ht="20.25">
      <c r="A71" s="39">
        <v>50000000</v>
      </c>
      <c r="B71" s="38" t="s">
        <v>46</v>
      </c>
      <c r="C71" s="67" t="s">
        <v>40</v>
      </c>
      <c r="D71" s="68">
        <f>D72</f>
        <v>5</v>
      </c>
      <c r="E71" s="67" t="s">
        <v>40</v>
      </c>
      <c r="F71" s="26">
        <f>D71</f>
        <v>5</v>
      </c>
    </row>
    <row r="72" spans="1:50" ht="56.25">
      <c r="A72" s="22">
        <v>50110000</v>
      </c>
      <c r="B72" s="22" t="s">
        <v>18</v>
      </c>
      <c r="C72" s="69" t="s">
        <v>40</v>
      </c>
      <c r="D72" s="58">
        <v>5</v>
      </c>
      <c r="E72" s="70" t="s">
        <v>40</v>
      </c>
      <c r="F72" s="27">
        <f>D72</f>
        <v>5</v>
      </c>
    </row>
    <row r="73" spans="1:50" s="43" customFormat="1" ht="20.25">
      <c r="A73" s="40"/>
      <c r="B73" s="41" t="s">
        <v>33</v>
      </c>
      <c r="C73" s="71">
        <f>C9+C34+C52+C59</f>
        <v>382786.74199999997</v>
      </c>
      <c r="D73" s="71">
        <f>D34+D52+D59+D71</f>
        <v>8792.2220000000016</v>
      </c>
      <c r="E73" s="71">
        <f>E34+E52</f>
        <v>881.2</v>
      </c>
      <c r="F73" s="42">
        <f>C73+D73</f>
        <v>391578.96399999998</v>
      </c>
    </row>
    <row r="74" spans="1:50" s="21" customFormat="1" ht="18.75">
      <c r="A74" s="30"/>
      <c r="B74" s="31"/>
      <c r="C74" s="32"/>
      <c r="D74" s="33"/>
      <c r="E74" s="33"/>
      <c r="F74" s="44"/>
    </row>
    <row r="75" spans="1:50" s="19" customFormat="1" ht="18.75">
      <c r="A75" s="19" t="s">
        <v>28</v>
      </c>
      <c r="D75" s="19" t="s">
        <v>29</v>
      </c>
    </row>
    <row r="76" spans="1:50" ht="15.75">
      <c r="A76" s="4"/>
      <c r="B76" s="5"/>
      <c r="C76" s="5"/>
      <c r="D76" s="5"/>
      <c r="E76" s="5"/>
      <c r="F76" s="5"/>
    </row>
    <row r="77" spans="1:50" s="6" customFormat="1" ht="18.75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</row>
    <row r="78" spans="1:50" ht="15.75">
      <c r="A78" s="4"/>
      <c r="B78" s="5"/>
      <c r="C78" s="5"/>
      <c r="D78" s="5"/>
      <c r="E78" s="5"/>
      <c r="F78" s="5"/>
    </row>
    <row r="79" spans="1:50" ht="15.75">
      <c r="A79" s="4"/>
      <c r="B79" s="5"/>
      <c r="C79" s="5"/>
      <c r="D79" s="5"/>
      <c r="E79" s="5"/>
      <c r="F79" s="5"/>
    </row>
    <row r="80" spans="1:50" ht="15.75">
      <c r="A80" s="4"/>
      <c r="B80" s="5"/>
      <c r="C80" s="5"/>
      <c r="D80" s="5"/>
      <c r="E80" s="5"/>
      <c r="F80" s="5"/>
    </row>
    <row r="81" spans="1:6" ht="15.75">
      <c r="A81" s="4"/>
      <c r="B81" s="5"/>
      <c r="C81" s="5"/>
      <c r="D81" s="5"/>
      <c r="E81" s="5"/>
      <c r="F81" s="5"/>
    </row>
    <row r="82" spans="1:6" ht="15.75">
      <c r="A82" s="4"/>
      <c r="B82" s="5"/>
      <c r="C82" s="5"/>
      <c r="D82" s="5"/>
      <c r="E82" s="5"/>
      <c r="F82" s="5"/>
    </row>
    <row r="83" spans="1:6" ht="15.75">
      <c r="A83" s="4"/>
      <c r="B83" s="5"/>
      <c r="C83" s="5"/>
      <c r="D83" s="5"/>
      <c r="E83" s="5"/>
      <c r="F83" s="5"/>
    </row>
    <row r="84" spans="1:6" ht="15.75">
      <c r="A84" s="4"/>
      <c r="B84" s="5"/>
      <c r="C84" s="5"/>
      <c r="D84" s="5"/>
      <c r="E84" s="5"/>
      <c r="F84" s="5"/>
    </row>
    <row r="85" spans="1:6" ht="13.5">
      <c r="A85" s="3"/>
    </row>
    <row r="89" spans="1:6">
      <c r="A89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89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90"/>
  <sheetViews>
    <sheetView tabSelected="1" zoomScale="80" zoomScaleNormal="80" workbookViewId="0">
      <selection activeCell="D81" sqref="D81"/>
    </sheetView>
  </sheetViews>
  <sheetFormatPr defaultRowHeight="12.75"/>
  <cols>
    <col min="1" max="1" width="15" customWidth="1"/>
    <col min="2" max="2" width="81.425781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.75">
      <c r="A1" s="80"/>
      <c r="B1" s="80"/>
      <c r="D1" s="86" t="s">
        <v>51</v>
      </c>
      <c r="E1" s="86"/>
      <c r="F1" s="86"/>
    </row>
    <row r="2" spans="1:6">
      <c r="A2" s="2"/>
      <c r="D2" s="82" t="s">
        <v>80</v>
      </c>
      <c r="E2" s="82"/>
      <c r="F2" s="82"/>
    </row>
    <row r="3" spans="1:6">
      <c r="A3" s="2"/>
      <c r="D3" s="82" t="s">
        <v>81</v>
      </c>
      <c r="E3" s="82"/>
      <c r="F3" s="82"/>
    </row>
    <row r="4" spans="1:6">
      <c r="A4" s="2"/>
      <c r="D4" s="79" t="s">
        <v>82</v>
      </c>
      <c r="E4" s="17"/>
    </row>
    <row r="5" spans="1:6" ht="20.25">
      <c r="A5" s="83" t="s">
        <v>77</v>
      </c>
      <c r="B5" s="83"/>
      <c r="C5" s="83"/>
      <c r="D5" s="83"/>
      <c r="E5" s="83"/>
      <c r="F5" s="83"/>
    </row>
    <row r="6" spans="1:6" ht="18.75">
      <c r="A6" s="7"/>
      <c r="B6" s="6"/>
      <c r="C6" s="6"/>
      <c r="D6" s="6"/>
      <c r="E6" s="6"/>
      <c r="F6" s="7" t="s">
        <v>19</v>
      </c>
    </row>
    <row r="7" spans="1:6" ht="18.75">
      <c r="A7" s="84" t="s">
        <v>3</v>
      </c>
      <c r="B7" s="84" t="s">
        <v>4</v>
      </c>
      <c r="C7" s="84" t="s">
        <v>1</v>
      </c>
      <c r="D7" s="84" t="s">
        <v>2</v>
      </c>
      <c r="E7" s="84"/>
      <c r="F7" s="84" t="s">
        <v>0</v>
      </c>
    </row>
    <row r="8" spans="1:6" ht="56.25">
      <c r="A8" s="85"/>
      <c r="B8" s="84"/>
      <c r="C8" s="84"/>
      <c r="D8" s="78" t="s">
        <v>0</v>
      </c>
      <c r="E8" s="78" t="s">
        <v>5</v>
      </c>
      <c r="F8" s="84"/>
    </row>
    <row r="9" spans="1:6" ht="17.25" customHeight="1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 t="s">
        <v>6</v>
      </c>
    </row>
    <row r="10" spans="1:6" ht="20.25">
      <c r="A10" s="36">
        <v>10000000</v>
      </c>
      <c r="B10" s="10" t="s">
        <v>7</v>
      </c>
      <c r="C10" s="52">
        <f>C11+C16+C18+C32</f>
        <v>26817.1</v>
      </c>
      <c r="D10" s="52" t="s">
        <v>40</v>
      </c>
      <c r="E10" s="52" t="s">
        <v>40</v>
      </c>
      <c r="F10" s="23">
        <f t="shared" ref="F10:F17" si="0">C10</f>
        <v>26817.1</v>
      </c>
    </row>
    <row r="11" spans="1:6" ht="40.5" customHeight="1">
      <c r="A11" s="74">
        <v>11000000</v>
      </c>
      <c r="B11" s="74" t="s">
        <v>55</v>
      </c>
      <c r="C11" s="72">
        <f>C12+C13</f>
        <v>15937.1</v>
      </c>
      <c r="D11" s="72" t="s">
        <v>40</v>
      </c>
      <c r="E11" s="72" t="s">
        <v>40</v>
      </c>
      <c r="F11" s="73">
        <f t="shared" si="0"/>
        <v>15937.1</v>
      </c>
    </row>
    <row r="12" spans="1:6" s="37" customFormat="1" ht="20.25">
      <c r="A12" s="22">
        <v>11010000</v>
      </c>
      <c r="B12" s="22" t="s">
        <v>34</v>
      </c>
      <c r="C12" s="53">
        <f>10000+4730.1+27</f>
        <v>14757.1</v>
      </c>
      <c r="D12" s="53" t="s">
        <v>40</v>
      </c>
      <c r="E12" s="53" t="s">
        <v>40</v>
      </c>
      <c r="F12" s="27">
        <f t="shared" si="0"/>
        <v>14757.1</v>
      </c>
    </row>
    <row r="13" spans="1:6" ht="20.25">
      <c r="A13" s="9">
        <v>11020000</v>
      </c>
      <c r="B13" s="9" t="s">
        <v>8</v>
      </c>
      <c r="C13" s="52">
        <f>C14+C15</f>
        <v>1180</v>
      </c>
      <c r="D13" s="52" t="s">
        <v>40</v>
      </c>
      <c r="E13" s="52" t="s">
        <v>40</v>
      </c>
      <c r="F13" s="28">
        <f t="shared" si="0"/>
        <v>1180</v>
      </c>
    </row>
    <row r="14" spans="1:6" ht="37.5">
      <c r="A14" s="8">
        <v>11020200</v>
      </c>
      <c r="B14" s="8" t="s">
        <v>30</v>
      </c>
      <c r="C14" s="54">
        <f>-20</f>
        <v>-20</v>
      </c>
      <c r="D14" s="54" t="s">
        <v>40</v>
      </c>
      <c r="E14" s="54" t="s">
        <v>40</v>
      </c>
      <c r="F14" s="27">
        <f t="shared" si="0"/>
        <v>-20</v>
      </c>
    </row>
    <row r="15" spans="1:6" ht="37.5">
      <c r="A15" s="8">
        <v>11023200</v>
      </c>
      <c r="B15" s="8" t="s">
        <v>50</v>
      </c>
      <c r="C15" s="54">
        <f>1200</f>
        <v>1200</v>
      </c>
      <c r="D15" s="54" t="s">
        <v>40</v>
      </c>
      <c r="E15" s="54" t="s">
        <v>40</v>
      </c>
      <c r="F15" s="27">
        <f t="shared" si="0"/>
        <v>1200</v>
      </c>
    </row>
    <row r="16" spans="1:6" ht="20.25">
      <c r="A16" s="50">
        <v>14000000</v>
      </c>
      <c r="B16" s="49" t="s">
        <v>53</v>
      </c>
      <c r="C16" s="56">
        <f>C17</f>
        <v>3000</v>
      </c>
      <c r="D16" s="55" t="s">
        <v>40</v>
      </c>
      <c r="E16" s="55" t="s">
        <v>40</v>
      </c>
      <c r="F16" s="28">
        <f t="shared" si="0"/>
        <v>3000</v>
      </c>
    </row>
    <row r="17" spans="1:6" ht="37.5">
      <c r="A17" s="48">
        <v>14040000</v>
      </c>
      <c r="B17" s="48" t="s">
        <v>60</v>
      </c>
      <c r="C17" s="54">
        <f>3000</f>
        <v>3000</v>
      </c>
      <c r="D17" s="54" t="s">
        <v>40</v>
      </c>
      <c r="E17" s="54" t="s">
        <v>40</v>
      </c>
      <c r="F17" s="24">
        <f t="shared" si="0"/>
        <v>3000</v>
      </c>
    </row>
    <row r="18" spans="1:6" s="16" customFormat="1" ht="20.25">
      <c r="A18" s="15">
        <v>18000000</v>
      </c>
      <c r="B18" s="9" t="s">
        <v>54</v>
      </c>
      <c r="C18" s="52">
        <f>C19+C31+C30</f>
        <v>7900</v>
      </c>
      <c r="D18" s="52" t="s">
        <v>40</v>
      </c>
      <c r="E18" s="52" t="s">
        <v>40</v>
      </c>
      <c r="F18" s="28">
        <f>C18</f>
        <v>7900</v>
      </c>
    </row>
    <row r="19" spans="1:6" ht="19.5" customHeight="1">
      <c r="A19" s="9">
        <v>18010000</v>
      </c>
      <c r="B19" s="9" t="s">
        <v>52</v>
      </c>
      <c r="C19" s="52">
        <f>SUM(C20:C29)</f>
        <v>5900</v>
      </c>
      <c r="D19" s="52" t="s">
        <v>40</v>
      </c>
      <c r="E19" s="52" t="s">
        <v>40</v>
      </c>
      <c r="F19" s="28">
        <f t="shared" ref="F19:F33" si="1">C19</f>
        <v>5900</v>
      </c>
    </row>
    <row r="20" spans="1:6" s="37" customFormat="1" ht="56.25" hidden="1">
      <c r="A20" s="8">
        <v>18010100</v>
      </c>
      <c r="B20" s="8" t="s">
        <v>58</v>
      </c>
      <c r="C20" s="54"/>
      <c r="D20" s="54" t="s">
        <v>40</v>
      </c>
      <c r="E20" s="54" t="s">
        <v>40</v>
      </c>
      <c r="F20" s="27">
        <f>C20</f>
        <v>0</v>
      </c>
    </row>
    <row r="21" spans="1:6" s="37" customFormat="1" ht="56.25" hidden="1">
      <c r="A21" s="8">
        <v>18010200</v>
      </c>
      <c r="B21" s="8" t="s">
        <v>59</v>
      </c>
      <c r="C21" s="54"/>
      <c r="D21" s="54" t="s">
        <v>40</v>
      </c>
      <c r="E21" s="54" t="s">
        <v>40</v>
      </c>
      <c r="F21" s="27">
        <f t="shared" ref="F21:F29" si="2">C21</f>
        <v>0</v>
      </c>
    </row>
    <row r="22" spans="1:6" s="37" customFormat="1" ht="56.25">
      <c r="A22" s="8">
        <v>18010300</v>
      </c>
      <c r="B22" s="8" t="s">
        <v>61</v>
      </c>
      <c r="C22" s="54">
        <f>-9.5</f>
        <v>-9.5</v>
      </c>
      <c r="D22" s="54" t="s">
        <v>40</v>
      </c>
      <c r="E22" s="54" t="s">
        <v>40</v>
      </c>
      <c r="F22" s="27">
        <f t="shared" si="2"/>
        <v>-9.5</v>
      </c>
    </row>
    <row r="23" spans="1:6" s="37" customFormat="1" ht="54.75" customHeight="1">
      <c r="A23" s="8">
        <v>18010400</v>
      </c>
      <c r="B23" s="8" t="s">
        <v>62</v>
      </c>
      <c r="C23" s="54">
        <f>1900+9.5</f>
        <v>1909.5</v>
      </c>
      <c r="D23" s="54" t="s">
        <v>40</v>
      </c>
      <c r="E23" s="54" t="s">
        <v>40</v>
      </c>
      <c r="F23" s="27">
        <f t="shared" si="2"/>
        <v>1909.5</v>
      </c>
    </row>
    <row r="24" spans="1:6" s="37" customFormat="1" ht="21.75" customHeight="1">
      <c r="A24" s="8">
        <v>18010500</v>
      </c>
      <c r="B24" s="8" t="s">
        <v>63</v>
      </c>
      <c r="C24" s="54">
        <v>1000</v>
      </c>
      <c r="D24" s="54" t="s">
        <v>40</v>
      </c>
      <c r="E24" s="54" t="s">
        <v>40</v>
      </c>
      <c r="F24" s="27">
        <f t="shared" si="2"/>
        <v>1000</v>
      </c>
    </row>
    <row r="25" spans="1:6" s="37" customFormat="1" ht="18" customHeight="1">
      <c r="A25" s="8">
        <v>18010600</v>
      </c>
      <c r="B25" s="8" t="s">
        <v>64</v>
      </c>
      <c r="C25" s="54">
        <v>3000</v>
      </c>
      <c r="D25" s="54" t="s">
        <v>40</v>
      </c>
      <c r="E25" s="54" t="s">
        <v>40</v>
      </c>
      <c r="F25" s="27">
        <f t="shared" si="2"/>
        <v>3000</v>
      </c>
    </row>
    <row r="26" spans="1:6" s="37" customFormat="1" ht="20.25" hidden="1">
      <c r="A26" s="8">
        <v>18010700</v>
      </c>
      <c r="B26" s="8" t="s">
        <v>65</v>
      </c>
      <c r="C26" s="54"/>
      <c r="D26" s="54" t="s">
        <v>40</v>
      </c>
      <c r="E26" s="54" t="s">
        <v>40</v>
      </c>
      <c r="F26" s="27">
        <f t="shared" si="2"/>
        <v>0</v>
      </c>
    </row>
    <row r="27" spans="1:6" s="37" customFormat="1" ht="19.5" hidden="1" customHeight="1">
      <c r="A27" s="8">
        <v>18010900</v>
      </c>
      <c r="B27" s="8" t="s">
        <v>66</v>
      </c>
      <c r="C27" s="54"/>
      <c r="D27" s="54" t="s">
        <v>40</v>
      </c>
      <c r="E27" s="54" t="s">
        <v>40</v>
      </c>
      <c r="F27" s="27">
        <f t="shared" si="2"/>
        <v>0</v>
      </c>
    </row>
    <row r="28" spans="1:6" s="37" customFormat="1" ht="20.25" hidden="1">
      <c r="A28" s="8">
        <v>18011000</v>
      </c>
      <c r="B28" s="8" t="s">
        <v>67</v>
      </c>
      <c r="C28" s="54"/>
      <c r="D28" s="54" t="s">
        <v>40</v>
      </c>
      <c r="E28" s="54" t="s">
        <v>40</v>
      </c>
      <c r="F28" s="27">
        <f t="shared" si="2"/>
        <v>0</v>
      </c>
    </row>
    <row r="29" spans="1:6" s="37" customFormat="1" ht="20.25" hidden="1">
      <c r="A29" s="8">
        <v>18011100</v>
      </c>
      <c r="B29" s="8" t="s">
        <v>68</v>
      </c>
      <c r="C29" s="54"/>
      <c r="D29" s="54" t="s">
        <v>40</v>
      </c>
      <c r="E29" s="54" t="s">
        <v>40</v>
      </c>
      <c r="F29" s="27">
        <f t="shared" si="2"/>
        <v>0</v>
      </c>
    </row>
    <row r="30" spans="1:6" ht="20.25" hidden="1">
      <c r="A30" s="15">
        <v>18030000</v>
      </c>
      <c r="B30" s="15" t="s">
        <v>56</v>
      </c>
      <c r="C30" s="55"/>
      <c r="D30" s="55" t="s">
        <v>40</v>
      </c>
      <c r="E30" s="55" t="s">
        <v>40</v>
      </c>
      <c r="F30" s="28">
        <f>C30</f>
        <v>0</v>
      </c>
    </row>
    <row r="31" spans="1:6" s="16" customFormat="1" ht="20.25">
      <c r="A31" s="9">
        <v>18050000</v>
      </c>
      <c r="B31" s="9" t="s">
        <v>35</v>
      </c>
      <c r="C31" s="52">
        <f>2000</f>
        <v>2000</v>
      </c>
      <c r="D31" s="52" t="s">
        <v>40</v>
      </c>
      <c r="E31" s="52" t="str">
        <f>D31</f>
        <v>х</v>
      </c>
      <c r="F31" s="23">
        <f t="shared" si="1"/>
        <v>2000</v>
      </c>
    </row>
    <row r="32" spans="1:6" ht="20.25">
      <c r="A32" s="15">
        <v>19000000</v>
      </c>
      <c r="B32" s="15" t="s">
        <v>36</v>
      </c>
      <c r="C32" s="55">
        <f>C33</f>
        <v>-20</v>
      </c>
      <c r="D32" s="55" t="str">
        <f>D33</f>
        <v>х</v>
      </c>
      <c r="E32" s="55" t="s">
        <v>40</v>
      </c>
      <c r="F32" s="28">
        <f t="shared" si="1"/>
        <v>-20</v>
      </c>
    </row>
    <row r="33" spans="1:6" ht="19.5" customHeight="1">
      <c r="A33" s="8">
        <v>19010000</v>
      </c>
      <c r="B33" s="8" t="s">
        <v>37</v>
      </c>
      <c r="C33" s="54">
        <f>-20</f>
        <v>-20</v>
      </c>
      <c r="D33" s="54" t="s">
        <v>40</v>
      </c>
      <c r="E33" s="54" t="s">
        <v>40</v>
      </c>
      <c r="F33" s="24">
        <f t="shared" si="1"/>
        <v>-20</v>
      </c>
    </row>
    <row r="34" spans="1:6" ht="20.25" hidden="1">
      <c r="A34" s="8">
        <v>19040000</v>
      </c>
      <c r="B34" s="8" t="s">
        <v>38</v>
      </c>
      <c r="C34" s="54">
        <v>0</v>
      </c>
      <c r="D34" s="54" t="s">
        <v>40</v>
      </c>
      <c r="E34" s="54" t="s">
        <v>40</v>
      </c>
      <c r="F34" s="24">
        <f>C34</f>
        <v>0</v>
      </c>
    </row>
    <row r="35" spans="1:6" ht="20.25">
      <c r="A35" s="36">
        <v>20000000</v>
      </c>
      <c r="B35" s="10" t="s">
        <v>9</v>
      </c>
      <c r="C35" s="52">
        <f>C36+C42+C48</f>
        <v>2080</v>
      </c>
      <c r="D35" s="60">
        <f>D48+D52</f>
        <v>433.822</v>
      </c>
      <c r="E35" s="52">
        <f>E48</f>
        <v>0</v>
      </c>
      <c r="F35" s="47">
        <f>C35+D35</f>
        <v>2513.8220000000001</v>
      </c>
    </row>
    <row r="36" spans="1:6" ht="19.5" customHeight="1">
      <c r="A36" s="9">
        <v>21000000</v>
      </c>
      <c r="B36" s="13" t="s">
        <v>10</v>
      </c>
      <c r="C36" s="52">
        <f>C37+C38+C39+C40</f>
        <v>-20</v>
      </c>
      <c r="D36" s="52" t="s">
        <v>40</v>
      </c>
      <c r="E36" s="52" t="s">
        <v>40</v>
      </c>
      <c r="F36" s="28">
        <f>C36</f>
        <v>-20</v>
      </c>
    </row>
    <row r="37" spans="1:6" s="14" customFormat="1" ht="56.25" hidden="1">
      <c r="A37" s="8">
        <v>21010300</v>
      </c>
      <c r="B37" s="12" t="s">
        <v>20</v>
      </c>
      <c r="C37" s="54"/>
      <c r="D37" s="54" t="s">
        <v>40</v>
      </c>
      <c r="E37" s="54" t="s">
        <v>40</v>
      </c>
      <c r="F37" s="24">
        <f>C37</f>
        <v>0</v>
      </c>
    </row>
    <row r="38" spans="1:6" ht="37.5" hidden="1">
      <c r="A38" s="8">
        <v>21050000</v>
      </c>
      <c r="B38" s="8" t="s">
        <v>21</v>
      </c>
      <c r="C38" s="54">
        <v>0</v>
      </c>
      <c r="D38" s="54" t="s">
        <v>40</v>
      </c>
      <c r="E38" s="54" t="s">
        <v>40</v>
      </c>
      <c r="F38" s="24">
        <f>C38</f>
        <v>0</v>
      </c>
    </row>
    <row r="39" spans="1:6" ht="75" hidden="1">
      <c r="A39" s="8">
        <v>21080900</v>
      </c>
      <c r="B39" s="8" t="s">
        <v>24</v>
      </c>
      <c r="C39" s="54">
        <v>0</v>
      </c>
      <c r="D39" s="54" t="s">
        <v>40</v>
      </c>
      <c r="E39" s="54" t="s">
        <v>40</v>
      </c>
      <c r="F39" s="24">
        <f>C39</f>
        <v>0</v>
      </c>
    </row>
    <row r="40" spans="1:6" ht="19.5" customHeight="1">
      <c r="A40" s="8">
        <v>21081100</v>
      </c>
      <c r="B40" s="8" t="s">
        <v>25</v>
      </c>
      <c r="C40" s="54">
        <v>-20</v>
      </c>
      <c r="D40" s="54" t="s">
        <v>40</v>
      </c>
      <c r="E40" s="54" t="s">
        <v>40</v>
      </c>
      <c r="F40" s="24">
        <f>C40</f>
        <v>-20</v>
      </c>
    </row>
    <row r="41" spans="1:6" ht="37.5" hidden="1">
      <c r="A41" s="8">
        <v>21110000</v>
      </c>
      <c r="B41" s="8" t="s">
        <v>22</v>
      </c>
      <c r="C41" s="54" t="s">
        <v>40</v>
      </c>
      <c r="D41" s="54">
        <v>0</v>
      </c>
      <c r="E41" s="54" t="s">
        <v>40</v>
      </c>
      <c r="F41" s="24">
        <f>D41</f>
        <v>0</v>
      </c>
    </row>
    <row r="42" spans="1:6" ht="36" customHeight="1">
      <c r="A42" s="9">
        <v>22000000</v>
      </c>
      <c r="B42" s="9" t="s">
        <v>43</v>
      </c>
      <c r="C42" s="52">
        <f>C45+C46+C47</f>
        <v>2100</v>
      </c>
      <c r="D42" s="52" t="s">
        <v>40</v>
      </c>
      <c r="E42" s="52" t="s">
        <v>40</v>
      </c>
      <c r="F42" s="23">
        <f t="shared" ref="F42:F47" si="3">C42</f>
        <v>2100</v>
      </c>
    </row>
    <row r="43" spans="1:6" s="37" customFormat="1" ht="20.25" hidden="1">
      <c r="A43" s="8">
        <v>22010000</v>
      </c>
      <c r="B43" s="8" t="s">
        <v>39</v>
      </c>
      <c r="C43" s="54">
        <v>0</v>
      </c>
      <c r="D43" s="54" t="s">
        <v>40</v>
      </c>
      <c r="E43" s="54" t="s">
        <v>40</v>
      </c>
      <c r="F43" s="24">
        <f t="shared" si="3"/>
        <v>0</v>
      </c>
    </row>
    <row r="44" spans="1:6" ht="37.5" hidden="1">
      <c r="A44" s="22">
        <v>22010300</v>
      </c>
      <c r="B44" s="22" t="s">
        <v>42</v>
      </c>
      <c r="C44" s="53">
        <v>0</v>
      </c>
      <c r="D44" s="53" t="s">
        <v>40</v>
      </c>
      <c r="E44" s="53" t="s">
        <v>40</v>
      </c>
      <c r="F44" s="27">
        <f t="shared" si="3"/>
        <v>0</v>
      </c>
    </row>
    <row r="45" spans="1:6" s="37" customFormat="1" ht="20.25">
      <c r="A45" s="22">
        <v>22012500</v>
      </c>
      <c r="B45" s="22" t="s">
        <v>70</v>
      </c>
      <c r="C45" s="53">
        <f>1400</f>
        <v>1400</v>
      </c>
      <c r="D45" s="53" t="s">
        <v>40</v>
      </c>
      <c r="E45" s="53" t="s">
        <v>40</v>
      </c>
      <c r="F45" s="27">
        <f t="shared" si="3"/>
        <v>1400</v>
      </c>
    </row>
    <row r="46" spans="1:6" s="37" customFormat="1" ht="52.5" customHeight="1">
      <c r="A46" s="22">
        <v>22080400</v>
      </c>
      <c r="B46" s="51" t="s">
        <v>57</v>
      </c>
      <c r="C46" s="53">
        <f>700</f>
        <v>700</v>
      </c>
      <c r="D46" s="53" t="s">
        <v>40</v>
      </c>
      <c r="E46" s="53" t="s">
        <v>40</v>
      </c>
      <c r="F46" s="27">
        <f t="shared" si="3"/>
        <v>700</v>
      </c>
    </row>
    <row r="47" spans="1:6" s="37" customFormat="1" ht="20.25" hidden="1">
      <c r="A47" s="22">
        <v>22090000</v>
      </c>
      <c r="B47" s="22" t="s">
        <v>11</v>
      </c>
      <c r="C47" s="53"/>
      <c r="D47" s="53" t="s">
        <v>40</v>
      </c>
      <c r="E47" s="53" t="s">
        <v>40</v>
      </c>
      <c r="F47" s="27">
        <f t="shared" si="3"/>
        <v>0</v>
      </c>
    </row>
    <row r="48" spans="1:6" ht="20.25" hidden="1">
      <c r="A48" s="9">
        <v>24000000</v>
      </c>
      <c r="B48" s="11" t="s">
        <v>12</v>
      </c>
      <c r="C48" s="52">
        <f>C49</f>
        <v>0</v>
      </c>
      <c r="D48" s="52">
        <f>D50+D51</f>
        <v>0</v>
      </c>
      <c r="E48" s="55">
        <f>E51</f>
        <v>0</v>
      </c>
      <c r="F48" s="23">
        <f>C48+D48</f>
        <v>0</v>
      </c>
    </row>
    <row r="49" spans="1:6" ht="20.25" hidden="1">
      <c r="A49" s="8">
        <v>24060300</v>
      </c>
      <c r="B49" s="8" t="s">
        <v>13</v>
      </c>
      <c r="C49" s="54"/>
      <c r="D49" s="54" t="s">
        <v>40</v>
      </c>
      <c r="E49" s="54" t="s">
        <v>40</v>
      </c>
      <c r="F49" s="24">
        <f>C49</f>
        <v>0</v>
      </c>
    </row>
    <row r="50" spans="1:6" ht="56.25" hidden="1">
      <c r="A50" s="8">
        <v>24062100</v>
      </c>
      <c r="B50" s="12" t="s">
        <v>26</v>
      </c>
      <c r="C50" s="54" t="s">
        <v>40</v>
      </c>
      <c r="D50" s="54"/>
      <c r="E50" s="54" t="s">
        <v>40</v>
      </c>
      <c r="F50" s="24">
        <f>D50</f>
        <v>0</v>
      </c>
    </row>
    <row r="51" spans="1:6" ht="37.5" hidden="1">
      <c r="A51" s="22">
        <v>24170000</v>
      </c>
      <c r="B51" s="22" t="s">
        <v>41</v>
      </c>
      <c r="C51" s="57" t="s">
        <v>40</v>
      </c>
      <c r="D51" s="58"/>
      <c r="E51" s="59">
        <f>D51</f>
        <v>0</v>
      </c>
      <c r="F51" s="27">
        <f>D51</f>
        <v>0</v>
      </c>
    </row>
    <row r="52" spans="1:6" s="16" customFormat="1" ht="20.25">
      <c r="A52" s="9">
        <v>25000000</v>
      </c>
      <c r="B52" s="9" t="s">
        <v>14</v>
      </c>
      <c r="C52" s="52" t="s">
        <v>40</v>
      </c>
      <c r="D52" s="60">
        <f>433.822</f>
        <v>433.822</v>
      </c>
      <c r="E52" s="52" t="s">
        <v>40</v>
      </c>
      <c r="F52" s="47">
        <f>D52</f>
        <v>433.822</v>
      </c>
    </row>
    <row r="53" spans="1:6" s="16" customFormat="1" ht="20.25">
      <c r="A53" s="36">
        <v>30000000</v>
      </c>
      <c r="B53" s="9" t="s">
        <v>15</v>
      </c>
      <c r="C53" s="52">
        <f>C54</f>
        <v>11</v>
      </c>
      <c r="D53" s="52">
        <f>D54+D57</f>
        <v>0</v>
      </c>
      <c r="E53" s="52">
        <f>E54+E57</f>
        <v>0</v>
      </c>
      <c r="F53" s="23">
        <f>C53+D53</f>
        <v>11</v>
      </c>
    </row>
    <row r="54" spans="1:6" s="16" customFormat="1" ht="20.25">
      <c r="A54" s="9">
        <v>31000000</v>
      </c>
      <c r="B54" s="9" t="s">
        <v>44</v>
      </c>
      <c r="C54" s="52">
        <f>C55+C56</f>
        <v>11</v>
      </c>
      <c r="D54" s="52">
        <f>D56</f>
        <v>0</v>
      </c>
      <c r="E54" s="52">
        <f>E56</f>
        <v>0</v>
      </c>
      <c r="F54" s="23">
        <f>C54+D54</f>
        <v>11</v>
      </c>
    </row>
    <row r="55" spans="1:6" ht="75">
      <c r="A55" s="8">
        <v>31010200</v>
      </c>
      <c r="B55" s="20" t="s">
        <v>27</v>
      </c>
      <c r="C55" s="54">
        <f>11</f>
        <v>11</v>
      </c>
      <c r="D55" s="54" t="s">
        <v>40</v>
      </c>
      <c r="E55" s="54" t="s">
        <v>40</v>
      </c>
      <c r="F55" s="24">
        <f>C55</f>
        <v>11</v>
      </c>
    </row>
    <row r="56" spans="1:6" ht="56.25" hidden="1">
      <c r="A56" s="8">
        <v>31030000</v>
      </c>
      <c r="B56" s="8" t="s">
        <v>16</v>
      </c>
      <c r="C56" s="54">
        <v>0</v>
      </c>
      <c r="D56" s="54">
        <v>0</v>
      </c>
      <c r="E56" s="54">
        <f>D56</f>
        <v>0</v>
      </c>
      <c r="F56" s="24">
        <f>D56</f>
        <v>0</v>
      </c>
    </row>
    <row r="57" spans="1:6" s="16" customFormat="1" ht="20.25" hidden="1">
      <c r="A57" s="9">
        <v>33000000</v>
      </c>
      <c r="B57" s="9" t="s">
        <v>45</v>
      </c>
      <c r="C57" s="52" t="s">
        <v>40</v>
      </c>
      <c r="D57" s="52">
        <f>D58</f>
        <v>0</v>
      </c>
      <c r="E57" s="52">
        <f>E58</f>
        <v>0</v>
      </c>
      <c r="F57" s="23">
        <f>D57</f>
        <v>0</v>
      </c>
    </row>
    <row r="58" spans="1:6" ht="20.25" hidden="1">
      <c r="A58" s="8">
        <v>33010000</v>
      </c>
      <c r="B58" s="8" t="s">
        <v>17</v>
      </c>
      <c r="C58" s="61" t="s">
        <v>40</v>
      </c>
      <c r="D58" s="54"/>
      <c r="E58" s="54">
        <f>D58</f>
        <v>0</v>
      </c>
      <c r="F58" s="24">
        <f>D58</f>
        <v>0</v>
      </c>
    </row>
    <row r="59" spans="1:6" ht="20.25" hidden="1">
      <c r="A59" s="8">
        <v>33020000</v>
      </c>
      <c r="B59" s="8" t="s">
        <v>23</v>
      </c>
      <c r="C59" s="62"/>
      <c r="D59" s="62"/>
      <c r="E59" s="62"/>
      <c r="F59" s="25"/>
    </row>
    <row r="60" spans="1:6" ht="20.25" hidden="1">
      <c r="A60" s="36">
        <v>40000000</v>
      </c>
      <c r="B60" s="10" t="s">
        <v>47</v>
      </c>
      <c r="C60" s="63">
        <f>C61</f>
        <v>0</v>
      </c>
      <c r="D60" s="64">
        <f>D61</f>
        <v>0</v>
      </c>
      <c r="E60" s="64">
        <f>E61</f>
        <v>0</v>
      </c>
      <c r="F60" s="34">
        <f>C60+D60</f>
        <v>0</v>
      </c>
    </row>
    <row r="61" spans="1:6" ht="18.75" hidden="1">
      <c r="A61" s="9">
        <v>41000000</v>
      </c>
      <c r="B61" s="9" t="s">
        <v>31</v>
      </c>
      <c r="C61" s="63">
        <f>C64+C62</f>
        <v>0</v>
      </c>
      <c r="D61" s="63">
        <f>D64</f>
        <v>0</v>
      </c>
      <c r="E61" s="64">
        <f>E64</f>
        <v>0</v>
      </c>
      <c r="F61" s="34">
        <f>C61+D61</f>
        <v>0</v>
      </c>
    </row>
    <row r="62" spans="1:6" ht="18.75" hidden="1">
      <c r="A62" s="45">
        <v>41020000</v>
      </c>
      <c r="B62" s="45" t="s">
        <v>48</v>
      </c>
      <c r="C62" s="64">
        <f>C63</f>
        <v>0</v>
      </c>
      <c r="D62" s="64" t="s">
        <v>40</v>
      </c>
      <c r="E62" s="64" t="s">
        <v>40</v>
      </c>
      <c r="F62" s="34">
        <f>C62</f>
        <v>0</v>
      </c>
    </row>
    <row r="63" spans="1:6" ht="56.25" hidden="1">
      <c r="A63" s="45">
        <v>41021200</v>
      </c>
      <c r="B63" s="46" t="s">
        <v>49</v>
      </c>
      <c r="C63" s="65"/>
      <c r="D63" s="65" t="s">
        <v>40</v>
      </c>
      <c r="E63" s="65" t="s">
        <v>40</v>
      </c>
      <c r="F63" s="35">
        <f>C63</f>
        <v>0</v>
      </c>
    </row>
    <row r="64" spans="1:6" ht="18.75" hidden="1">
      <c r="A64" s="29">
        <v>41030000</v>
      </c>
      <c r="B64" s="29" t="s">
        <v>32</v>
      </c>
      <c r="C64" s="64">
        <f>SUM(C65:C71)</f>
        <v>0</v>
      </c>
      <c r="D64" s="64">
        <f>SUM(D65:D70)</f>
        <v>0</v>
      </c>
      <c r="E64" s="64">
        <f>SUM(E65:E70)</f>
        <v>0</v>
      </c>
      <c r="F64" s="34">
        <f>C64+D64</f>
        <v>0</v>
      </c>
    </row>
    <row r="65" spans="1:50" ht="93.75" hidden="1">
      <c r="A65" s="75">
        <v>41030600</v>
      </c>
      <c r="B65" s="76" t="s">
        <v>71</v>
      </c>
      <c r="C65" s="66"/>
      <c r="D65" s="66" t="s">
        <v>40</v>
      </c>
      <c r="E65" s="66" t="str">
        <f>D65</f>
        <v>х</v>
      </c>
      <c r="F65" s="35">
        <f>C65</f>
        <v>0</v>
      </c>
    </row>
    <row r="66" spans="1:50" ht="93.75" hidden="1">
      <c r="A66" s="75">
        <v>41030800</v>
      </c>
      <c r="B66" s="76" t="s">
        <v>72</v>
      </c>
      <c r="C66" s="66"/>
      <c r="D66" s="66" t="s">
        <v>40</v>
      </c>
      <c r="E66" s="66" t="s">
        <v>40</v>
      </c>
      <c r="F66" s="35">
        <f t="shared" ref="F66:F69" si="4">C66</f>
        <v>0</v>
      </c>
    </row>
    <row r="67" spans="1:50" ht="225" hidden="1">
      <c r="A67" s="75">
        <v>41030900</v>
      </c>
      <c r="B67" s="76" t="s">
        <v>73</v>
      </c>
      <c r="C67" s="66"/>
      <c r="D67" s="66" t="s">
        <v>40</v>
      </c>
      <c r="E67" s="66" t="s">
        <v>40</v>
      </c>
      <c r="F67" s="35">
        <f t="shared" si="4"/>
        <v>0</v>
      </c>
    </row>
    <row r="68" spans="1:50" ht="56.25" hidden="1">
      <c r="A68" s="75">
        <v>41031000</v>
      </c>
      <c r="B68" s="76" t="s">
        <v>74</v>
      </c>
      <c r="C68" s="66"/>
      <c r="D68" s="66" t="s">
        <v>40</v>
      </c>
      <c r="E68" s="66" t="s">
        <v>40</v>
      </c>
      <c r="F68" s="35">
        <f t="shared" si="4"/>
        <v>0</v>
      </c>
    </row>
    <row r="69" spans="1:50" ht="18.75" hidden="1">
      <c r="A69" s="46">
        <v>41033900</v>
      </c>
      <c r="B69" s="46" t="s">
        <v>69</v>
      </c>
      <c r="C69" s="66"/>
      <c r="D69" s="66" t="s">
        <v>40</v>
      </c>
      <c r="E69" s="66" t="s">
        <v>40</v>
      </c>
      <c r="F69" s="35">
        <f t="shared" si="4"/>
        <v>0</v>
      </c>
    </row>
    <row r="70" spans="1:50" ht="112.5" hidden="1">
      <c r="A70" s="75">
        <v>41035800</v>
      </c>
      <c r="B70" s="76" t="s">
        <v>75</v>
      </c>
      <c r="C70" s="66"/>
      <c r="D70" s="66" t="s">
        <v>40</v>
      </c>
      <c r="E70" s="66" t="s">
        <v>40</v>
      </c>
      <c r="F70" s="35">
        <f>C70</f>
        <v>0</v>
      </c>
    </row>
    <row r="71" spans="1:50" ht="75" hidden="1">
      <c r="A71" s="75">
        <v>41039700</v>
      </c>
      <c r="B71" s="76" t="s">
        <v>76</v>
      </c>
      <c r="C71" s="66"/>
      <c r="D71" s="66" t="s">
        <v>40</v>
      </c>
      <c r="E71" s="66" t="s">
        <v>40</v>
      </c>
      <c r="F71" s="35">
        <f>C71</f>
        <v>0</v>
      </c>
    </row>
    <row r="72" spans="1:50" s="16" customFormat="1" ht="20.25" hidden="1">
      <c r="A72" s="39">
        <v>50000000</v>
      </c>
      <c r="B72" s="38" t="s">
        <v>46</v>
      </c>
      <c r="C72" s="67" t="s">
        <v>40</v>
      </c>
      <c r="D72" s="68">
        <f>D73</f>
        <v>5</v>
      </c>
      <c r="E72" s="67" t="s">
        <v>40</v>
      </c>
      <c r="F72" s="26">
        <f>D72</f>
        <v>5</v>
      </c>
    </row>
    <row r="73" spans="1:50" ht="56.25" hidden="1">
      <c r="A73" s="22">
        <v>50110000</v>
      </c>
      <c r="B73" s="22" t="s">
        <v>18</v>
      </c>
      <c r="C73" s="69" t="s">
        <v>40</v>
      </c>
      <c r="D73" s="58">
        <v>5</v>
      </c>
      <c r="E73" s="70" t="s">
        <v>40</v>
      </c>
      <c r="F73" s="27">
        <f>D73</f>
        <v>5</v>
      </c>
    </row>
    <row r="74" spans="1:50" s="43" customFormat="1" ht="20.25">
      <c r="A74" s="40"/>
      <c r="B74" s="41" t="s">
        <v>33</v>
      </c>
      <c r="C74" s="71">
        <f>C10+C35+C53+C60</f>
        <v>28908.1</v>
      </c>
      <c r="D74" s="71">
        <f>D35</f>
        <v>433.822</v>
      </c>
      <c r="E74" s="71">
        <f>E35+E53</f>
        <v>0</v>
      </c>
      <c r="F74" s="42">
        <f>C74+D74</f>
        <v>29341.921999999999</v>
      </c>
    </row>
    <row r="75" spans="1:50" s="21" customFormat="1" ht="18.75">
      <c r="A75" s="30"/>
      <c r="B75" s="31"/>
      <c r="C75" s="32"/>
      <c r="D75" s="33"/>
      <c r="E75" s="33"/>
      <c r="F75" s="44"/>
    </row>
    <row r="76" spans="1:50" s="19" customFormat="1" ht="18.75">
      <c r="A76" s="19" t="s">
        <v>83</v>
      </c>
      <c r="D76" s="19" t="s">
        <v>84</v>
      </c>
    </row>
    <row r="77" spans="1:50" ht="15.75">
      <c r="A77" s="4"/>
      <c r="B77" s="5"/>
      <c r="C77" s="5"/>
      <c r="D77" s="5"/>
      <c r="E77" s="5"/>
      <c r="F77" s="5"/>
    </row>
    <row r="78" spans="1:50" s="6" customFormat="1" ht="18.7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</row>
    <row r="79" spans="1:50" ht="15.75">
      <c r="A79" s="4"/>
      <c r="B79" s="5"/>
      <c r="C79" s="5"/>
      <c r="D79" s="5"/>
      <c r="E79" s="5"/>
      <c r="F79" s="5"/>
    </row>
    <row r="80" spans="1:50" ht="15.75">
      <c r="A80" s="4"/>
      <c r="B80" s="5"/>
      <c r="C80" s="5"/>
      <c r="D80" s="5"/>
      <c r="E80" s="5"/>
      <c r="F80" s="5"/>
    </row>
    <row r="81" spans="1:6" ht="15.75">
      <c r="A81" s="4"/>
      <c r="B81" s="5"/>
      <c r="C81" s="5"/>
      <c r="D81" s="5"/>
      <c r="E81" s="5"/>
      <c r="F81" s="5"/>
    </row>
    <row r="82" spans="1:6" ht="15.75">
      <c r="A82" s="4"/>
      <c r="B82" s="5"/>
      <c r="C82" s="5"/>
      <c r="D82" s="5"/>
      <c r="E82" s="5"/>
      <c r="F82" s="5"/>
    </row>
    <row r="83" spans="1:6" ht="15.75">
      <c r="A83" s="4"/>
      <c r="B83" s="5"/>
      <c r="C83" s="5"/>
      <c r="D83" s="5"/>
      <c r="E83" s="5"/>
      <c r="F83" s="5"/>
    </row>
    <row r="84" spans="1:6" ht="15.75">
      <c r="A84" s="4"/>
      <c r="B84" s="5"/>
      <c r="C84" s="5"/>
      <c r="D84" s="5"/>
      <c r="E84" s="5"/>
      <c r="F84" s="5"/>
    </row>
    <row r="85" spans="1:6" ht="15.75">
      <c r="A85" s="4"/>
      <c r="B85" s="5"/>
      <c r="C85" s="5"/>
      <c r="D85" s="5"/>
      <c r="E85" s="5"/>
      <c r="F85" s="5"/>
    </row>
    <row r="86" spans="1:6" ht="13.5">
      <c r="A86" s="3"/>
    </row>
    <row r="90" spans="1:6">
      <c r="A90" s="1"/>
    </row>
  </sheetData>
  <mergeCells count="10">
    <mergeCell ref="A1:B1"/>
    <mergeCell ref="D1:F1"/>
    <mergeCell ref="D2:F2"/>
    <mergeCell ref="A5:F5"/>
    <mergeCell ref="A7:A8"/>
    <mergeCell ref="B7:B8"/>
    <mergeCell ref="C7:C8"/>
    <mergeCell ref="D7:E7"/>
    <mergeCell ref="F7:F8"/>
    <mergeCell ref="D3:F3"/>
  </mergeCells>
  <hyperlinks>
    <hyperlink ref="A90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10.07.15р.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2015-07-07T05:47:10Z</cp:lastPrinted>
  <dcterms:created xsi:type="dcterms:W3CDTF">2004-11-09T10:24:06Z</dcterms:created>
  <dcterms:modified xsi:type="dcterms:W3CDTF">2015-07-09T08:41:10Z</dcterms:modified>
</cp:coreProperties>
</file>