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зі змінами" sheetId="11" r:id="rId1"/>
  </sheets>
  <definedNames>
    <definedName name="_xlnm.Print_Titles" localSheetId="0">'зі змінами'!$17:$19</definedName>
    <definedName name="_xlnm.Print_Area" localSheetId="0">'зі змінами'!$A$1:$J$134</definedName>
  </definedNames>
  <calcPr calcId="152511"/>
</workbook>
</file>

<file path=xl/calcChain.xml><?xml version="1.0" encoding="utf-8"?>
<calcChain xmlns="http://schemas.openxmlformats.org/spreadsheetml/2006/main">
  <c r="H137" i="11" l="1"/>
  <c r="I137" i="11"/>
  <c r="J137" i="11"/>
  <c r="G137" i="11"/>
  <c r="H131" i="11"/>
  <c r="I131" i="11"/>
  <c r="J131" i="11"/>
  <c r="H34" i="11" l="1"/>
  <c r="I34" i="11"/>
  <c r="J34" i="11"/>
  <c r="H126" i="11"/>
  <c r="G39" i="11"/>
  <c r="G126" i="11" s="1"/>
  <c r="I21" i="11" l="1"/>
  <c r="J21" i="11"/>
  <c r="I132" i="11"/>
  <c r="J132" i="11"/>
  <c r="H132" i="11"/>
  <c r="G31" i="11"/>
  <c r="G132" i="11" l="1"/>
  <c r="H22" i="11"/>
  <c r="H21" i="11" s="1"/>
  <c r="H123" i="11" l="1"/>
  <c r="I123" i="11"/>
  <c r="J123" i="11"/>
  <c r="H121" i="11"/>
  <c r="I121" i="11"/>
  <c r="J121" i="11"/>
  <c r="H127" i="11"/>
  <c r="H125" i="11"/>
  <c r="I124" i="11"/>
  <c r="H120" i="11"/>
  <c r="I120" i="11"/>
  <c r="J120" i="11"/>
  <c r="I119" i="11"/>
  <c r="J119" i="11"/>
  <c r="H116" i="11"/>
  <c r="I116" i="11"/>
  <c r="J116" i="11"/>
  <c r="H114" i="11"/>
  <c r="I114" i="11"/>
  <c r="J114" i="11"/>
  <c r="H113" i="11"/>
  <c r="I113" i="11"/>
  <c r="J113" i="11"/>
  <c r="H111" i="11"/>
  <c r="I111" i="11"/>
  <c r="J111" i="11"/>
  <c r="H106" i="11"/>
  <c r="H105" i="11" s="1"/>
  <c r="I106" i="11"/>
  <c r="I105" i="11" s="1"/>
  <c r="J106" i="11"/>
  <c r="J105" i="11" s="1"/>
  <c r="G108" i="11"/>
  <c r="G121" i="11" s="1"/>
  <c r="G107" i="11"/>
  <c r="G106" i="11" s="1"/>
  <c r="H102" i="11"/>
  <c r="I102" i="11"/>
  <c r="J102" i="11"/>
  <c r="G104" i="11"/>
  <c r="G127" i="11" s="1"/>
  <c r="G125" i="11" l="1"/>
  <c r="G105" i="11"/>
  <c r="H92" i="11" l="1"/>
  <c r="I92" i="11"/>
  <c r="J92" i="11"/>
  <c r="G98" i="11"/>
  <c r="G123" i="11" s="1"/>
  <c r="G100" i="11"/>
  <c r="G99" i="11"/>
  <c r="G94" i="11"/>
  <c r="G95" i="11"/>
  <c r="G96" i="11"/>
  <c r="G97" i="11"/>
  <c r="G93" i="11"/>
  <c r="H79" i="11"/>
  <c r="I79" i="11"/>
  <c r="J79" i="11"/>
  <c r="G89" i="11"/>
  <c r="G87" i="11"/>
  <c r="G92" i="11" l="1"/>
  <c r="G82" i="11" l="1"/>
  <c r="G80" i="11"/>
  <c r="I65" i="11"/>
  <c r="J65" i="11"/>
  <c r="H65" i="11"/>
  <c r="H54" i="11"/>
  <c r="J33" i="11" l="1"/>
  <c r="I33" i="11"/>
  <c r="J20" i="11" l="1"/>
  <c r="H122" i="11"/>
  <c r="I122" i="11"/>
  <c r="J122" i="11"/>
  <c r="G29" i="11"/>
  <c r="G122" i="11" s="1"/>
  <c r="G24" i="11" l="1"/>
  <c r="H119" i="11"/>
  <c r="H128" i="11" l="1"/>
  <c r="H130" i="11"/>
  <c r="G71" i="11" l="1"/>
  <c r="G70" i="11"/>
  <c r="G69" i="11"/>
  <c r="G68" i="11"/>
  <c r="G67" i="11"/>
  <c r="G66" i="11"/>
  <c r="G63" i="11"/>
  <c r="H64" i="11"/>
  <c r="H129" i="11" s="1"/>
  <c r="I64" i="11"/>
  <c r="I129" i="11" s="1"/>
  <c r="J64" i="11"/>
  <c r="H118" i="11"/>
  <c r="G65" i="11" l="1"/>
  <c r="G64" i="11" s="1"/>
  <c r="G129" i="11" s="1"/>
  <c r="H117" i="11"/>
  <c r="H112" i="11"/>
  <c r="H33" i="11"/>
  <c r="G47" i="11"/>
  <c r="G46" i="11"/>
  <c r="G45" i="11"/>
  <c r="G42" i="11"/>
  <c r="G41" i="11"/>
  <c r="G38" i="11"/>
  <c r="G37" i="11"/>
  <c r="G36" i="11"/>
  <c r="G35" i="11"/>
  <c r="G112" i="11" l="1"/>
  <c r="G56" i="11"/>
  <c r="H115" i="11" l="1"/>
  <c r="H110" i="11"/>
  <c r="I49" i="11" l="1"/>
  <c r="J49" i="11"/>
  <c r="G55" i="11" l="1"/>
  <c r="I101" i="11"/>
  <c r="J101" i="11"/>
  <c r="H78" i="11"/>
  <c r="I78" i="11"/>
  <c r="J78" i="11"/>
  <c r="G90" i="11"/>
  <c r="G86" i="11"/>
  <c r="G111" i="11" s="1"/>
  <c r="G84" i="11"/>
  <c r="G83" i="11"/>
  <c r="G116" i="11" s="1"/>
  <c r="G81" i="11"/>
  <c r="H73" i="11"/>
  <c r="H72" i="11" s="1"/>
  <c r="I73" i="11"/>
  <c r="I72" i="11" s="1"/>
  <c r="J73" i="11"/>
  <c r="J72" i="11" s="1"/>
  <c r="G76" i="11"/>
  <c r="G77" i="11"/>
  <c r="G75" i="11"/>
  <c r="G74" i="11"/>
  <c r="J48" i="11"/>
  <c r="I48" i="11"/>
  <c r="G62" i="11"/>
  <c r="G61" i="11"/>
  <c r="G59" i="11"/>
  <c r="G58" i="11"/>
  <c r="G57" i="11"/>
  <c r="G54" i="11"/>
  <c r="G53" i="11"/>
  <c r="G52" i="11"/>
  <c r="G51" i="11"/>
  <c r="G50" i="11"/>
  <c r="I20" i="11"/>
  <c r="H20" i="11"/>
  <c r="G130" i="11" l="1"/>
  <c r="I91" i="11"/>
  <c r="I109" i="11" s="1"/>
  <c r="I139" i="11" s="1"/>
  <c r="G117" i="11"/>
  <c r="G73" i="11"/>
  <c r="G72" i="11" s="1"/>
  <c r="G60" i="11"/>
  <c r="G49" i="11" s="1"/>
  <c r="G48" i="11" s="1"/>
  <c r="H49" i="11"/>
  <c r="H48" i="11" s="1"/>
  <c r="G32" i="11"/>
  <c r="G124" i="11" s="1"/>
  <c r="G30" i="11"/>
  <c r="G115" i="11" s="1"/>
  <c r="G28" i="11"/>
  <c r="G114" i="11" s="1"/>
  <c r="G27" i="11"/>
  <c r="G26" i="11"/>
  <c r="G25" i="11"/>
  <c r="G23" i="11"/>
  <c r="G22" i="11"/>
  <c r="G21" i="11" l="1"/>
  <c r="G20" i="11" s="1"/>
  <c r="G119" i="11"/>
  <c r="J91" i="11"/>
  <c r="J109" i="11" s="1"/>
  <c r="J139" i="11" s="1"/>
  <c r="G118" i="11"/>
  <c r="G40" i="11" l="1"/>
  <c r="G120" i="11" l="1"/>
  <c r="G88" i="11"/>
  <c r="G103" i="11" l="1"/>
  <c r="G131" i="11" s="1"/>
  <c r="H101" i="11"/>
  <c r="G44" i="11"/>
  <c r="G110" i="11" s="1"/>
  <c r="G102" i="11" l="1"/>
  <c r="G101" i="11" s="1"/>
  <c r="H91" i="11"/>
  <c r="H109" i="11" s="1"/>
  <c r="H139" i="11" s="1"/>
  <c r="G85" i="11"/>
  <c r="G43" i="11"/>
  <c r="G34" i="11" s="1"/>
  <c r="G79" i="11" l="1"/>
  <c r="G78" i="11" s="1"/>
  <c r="G113" i="11"/>
  <c r="G33" i="11"/>
  <c r="G128" i="11"/>
  <c r="G91" i="11" l="1"/>
  <c r="G109" i="11" s="1"/>
  <c r="G139" i="11" s="1"/>
</calcChain>
</file>

<file path=xl/sharedStrings.xml><?xml version="1.0" encoding="utf-8"?>
<sst xmlns="http://schemas.openxmlformats.org/spreadsheetml/2006/main" count="499" uniqueCount="270">
  <si>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</si>
  <si>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</si>
  <si>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</si>
  <si>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</si>
  <si>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</si>
  <si>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</si>
  <si>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</si>
  <si>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</si>
  <si>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</si>
  <si>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</si>
  <si>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</si>
  <si>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</si>
  <si>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</si>
  <si>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</si>
  <si>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</si>
  <si>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</si>
  <si>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</si>
  <si>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</si>
  <si>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</si>
  <si>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</si>
  <si>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</si>
  <si>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</si>
  <si>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</si>
  <si>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</si>
  <si>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</si>
  <si>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</si>
  <si>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</si>
  <si>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</si>
  <si>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</si>
  <si>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 xml:space="preserve">Міська програма створення страхового фонду документації міста Чорноморська на 2018-2022 роки </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</si>
  <si>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</si>
  <si>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</si>
  <si>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</si>
  <si>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</si>
  <si>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</si>
  <si>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</si>
  <si>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</si>
  <si>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</si>
  <si>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0470</t>
  </si>
  <si>
    <t>Заходи з енергозбереження</t>
  </si>
  <si>
    <t>Міська програма регулювання чисельності безпритульних тварин у м. Чорноморську Одеської області на 2018-2023 роки</t>
  </si>
  <si>
    <t>Програма енергозбереження та енергоефективності Чорноморської міської ради Одеської області на 2019-2022 роки</t>
  </si>
  <si>
    <t>Міська програма протидії злочинності та посилення громадської безпеки на території Чорноморської міської ради Одеської області на 2019-2022 роки</t>
  </si>
  <si>
    <t>7693</t>
  </si>
  <si>
    <t>1115061</t>
  </si>
  <si>
    <t>5061</t>
  </si>
  <si>
    <t>0810</t>
  </si>
  <si>
    <t>3100000</t>
  </si>
  <si>
    <t>3110000</t>
  </si>
  <si>
    <t>3117693</t>
  </si>
  <si>
    <t>1113133</t>
  </si>
  <si>
    <t>3133</t>
  </si>
  <si>
    <t>Інші заходи та заклади молодіжної політики</t>
  </si>
  <si>
    <t>0217640</t>
  </si>
  <si>
    <t>7640</t>
  </si>
  <si>
    <t>0921</t>
  </si>
  <si>
    <t>Міська програма модернізації ліфтового господарства Чорноморської міської ради Одеської області на 2019 - 2023 роки</t>
  </si>
  <si>
    <t>12.09.2019 р. 
№ 485-VII</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</si>
  <si>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</si>
  <si>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</si>
  <si>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</si>
  <si>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</si>
  <si>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</si>
  <si>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</si>
  <si>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</si>
  <si>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</si>
  <si>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09.01.2006р. 
№ 511-IV(зі змінами та доповненнями)</t>
  </si>
  <si>
    <t>16.02.2018 р.  
№ 303-VII</t>
  </si>
  <si>
    <t>16.02.2018 р.  
№ 306-VII</t>
  </si>
  <si>
    <t>19.12.2018 р. 
№ 371- VII</t>
  </si>
  <si>
    <t>01.03.2019 р.  
№ 404-VII</t>
  </si>
  <si>
    <t>09.01.2006р. 
№ 511-IV (зі змінами та доповненнями)</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</si>
  <si>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</si>
  <si>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</si>
  <si>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</si>
  <si>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</si>
  <si>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</si>
  <si>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</si>
  <si>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09.04.2019 р.  
№ 416-VII (зі змінами та доповненнями)</t>
  </si>
  <si>
    <t xml:space="preserve">до рішення </t>
  </si>
  <si>
    <t>Чорноморської міської ради</t>
  </si>
  <si>
    <t>Одеського району Одеської області</t>
  </si>
  <si>
    <t>Начальник фінансового управління</t>
  </si>
  <si>
    <t>Ольга ЯКОВЕНКО</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</si>
  <si>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</si>
  <si>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</si>
  <si>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</si>
  <si>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</si>
  <si>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</si>
  <si>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</si>
  <si>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</si>
  <si>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</si>
  <si>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</si>
  <si>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</si>
  <si>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24.12.2020р.
№ 17-VIII (зі змінами та доповненнями)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</si>
  <si>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</si>
  <si>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</si>
  <si>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</si>
  <si>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</si>
  <si>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</si>
  <si>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</si>
  <si>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</si>
  <si>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</si>
  <si>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</si>
  <si>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</si>
  <si>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</si>
  <si>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</si>
  <si>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24.12.2020р.
№ 16-VIII (зі змінами)</t>
  </si>
  <si>
    <t>0213242</t>
  </si>
  <si>
    <t>3242</t>
  </si>
  <si>
    <t>1090</t>
  </si>
  <si>
    <t>Інші заходи у сфері соціального захисту і соціального забезпечення</t>
  </si>
  <si>
    <t>24.12.2020р.
№ 16-VIII  (зі змінами)</t>
  </si>
  <si>
    <t>01.03.2019 р.
  № 404-VII</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</si>
  <si>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</si>
  <si>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</si>
  <si>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</si>
  <si>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</si>
  <si>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</si>
  <si>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</si>
  <si>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</si>
  <si>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</si>
  <si>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</si>
  <si>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18.06.2021р. № 88-VIII</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</si>
  <si>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</si>
  <si>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</si>
  <si>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</si>
  <si>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</si>
  <si>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</si>
  <si>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</si>
  <si>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</si>
  <si>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</si>
  <si>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</si>
  <si>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 xml:space="preserve"> 24.12.2020р. 
№ 16-VIII (зі змінами)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</si>
  <si>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</si>
  <si>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</si>
  <si>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</si>
  <si>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</si>
  <si>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</si>
  <si>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</si>
  <si>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</si>
  <si>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</si>
  <si>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</si>
  <si>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</si>
  <si>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</si>
  <si>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 xml:space="preserve">24.12.2020р.
№ 15-VIII </t>
  </si>
  <si>
    <t>Міська програма ″Здоров’я населення Чорноморської  міської територіальної громади на 2021 - 2025 роки</t>
  </si>
  <si>
    <t>24.12.2020р.
№ 17-VIII (з урахуванням доповнень)</t>
  </si>
  <si>
    <t>0813123</t>
  </si>
  <si>
    <t>3123</t>
  </si>
  <si>
    <t>0813140</t>
  </si>
  <si>
    <t>Заходи державної політики з питань сім'ї</t>
  </si>
  <si>
    <t xml:space="preserve"> 24.12.2020р.
№ 16-VIII </t>
  </si>
  <si>
    <t>проєкт</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</si>
  <si>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</si>
  <si>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</si>
  <si>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</si>
  <si>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</si>
  <si>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</si>
  <si>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</si>
  <si>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</si>
  <si>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</si>
  <si>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</si>
  <si>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</si>
  <si>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</si>
  <si>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</si>
  <si>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</si>
  <si>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 xml:space="preserve">Міська комплексна програма "Молодь Чорноморська" на 2022-2025 роки </t>
  </si>
  <si>
    <t>Міська комплексна програма "Молодь Чорноморська" на 2022-2025 роки</t>
  </si>
  <si>
    <t>Міська комплексна програма відпочинку та оздоровлення дітей на 2022-2025 роки</t>
  </si>
  <si>
    <t>Міська цільова програма розвитку освіти міста Чорноморська на 2021-2025 роки</t>
  </si>
  <si>
    <t>12.09.2019 р. 
№ 485-VII (зі змінами та доповненнями)</t>
  </si>
  <si>
    <t xml:space="preserve"> 30.03.2021р.
№ 25-VIII (зі змінами та доповненнями)</t>
  </si>
  <si>
    <t>24.12.2020р.
№ 16-VIII  (зі змінами та доповненнями)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</si>
  <si>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</si>
  <si>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</si>
  <si>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</si>
  <si>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</si>
  <si>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</si>
  <si>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1070</t>
  </si>
  <si>
    <t>0960</t>
  </si>
  <si>
    <t>Надання позашкільної освіти закладами позашкільної освіти, заходи із позашкільної роботи з дітьми</t>
  </si>
  <si>
    <t>0611142</t>
  </si>
  <si>
    <t>1142</t>
  </si>
  <si>
    <t>0990</t>
  </si>
  <si>
    <t>Інші програми у сфері освіти</t>
  </si>
  <si>
    <t>0615031</t>
  </si>
  <si>
    <t>Утримання та навчально-тренувальна робота комунальних дитячо-юнацьких спортивних шкіл</t>
  </si>
  <si>
    <t>Розподіл витрат бюджету Чорноморської міської територіальної громади  на реалізацію міських програм у 2022 році</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</si>
  <si>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</si>
  <si>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</si>
  <si>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</si>
  <si>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</si>
  <si>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</si>
  <si>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</si>
  <si>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</si>
  <si>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</si>
  <si>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</si>
  <si>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</si>
  <si>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</si>
  <si>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</si>
  <si>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</si>
  <si>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</si>
  <si>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</si>
  <si>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</si>
  <si>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</si>
  <si>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</si>
  <si>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</si>
  <si>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</si>
  <si>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</si>
  <si>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</si>
  <si>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</si>
  <si>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</si>
  <si>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</si>
  <si>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Відділ освіти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</si>
  <si>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</si>
  <si>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</si>
  <si>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</si>
  <si>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</si>
  <si>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</si>
  <si>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"Додаток 8</t>
  </si>
  <si>
    <t>від 23.12.2021  № 146 - VIIІ"</t>
  </si>
  <si>
    <t>0212111</t>
  </si>
  <si>
    <t>0726</t>
  </si>
  <si>
    <t>Первинна медична допомога населенню, що надається центрами первинної медичної (медико-санітарної) допомоги</t>
  </si>
  <si>
    <t>Міська цільова програма підтримки Чорноморського  міського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</si>
  <si>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0218220</t>
  </si>
  <si>
    <t>Заходи та роботи з мобілізаційної підготовки місцевого значення</t>
  </si>
  <si>
    <t>30.03.2021 р.
  № 31-VІII</t>
  </si>
  <si>
    <t>18.06.2021р. 
№ 88-VIII</t>
  </si>
  <si>
    <t>Експлуатація та технічне обслуговування житлового фонду</t>
  </si>
  <si>
    <t>Забезпечення діяльності водопровідно-каналізаційного господарства</t>
  </si>
  <si>
    <t>Реалізація інших заходів щодо соціально-економічного розвитку територій</t>
  </si>
  <si>
    <t>1500000</t>
  </si>
  <si>
    <t>1510000</t>
  </si>
  <si>
    <t>Управління капітального будівництва Чорноморської міської ради  Одеського району Одеської області</t>
  </si>
  <si>
    <t>0610</t>
  </si>
  <si>
    <t>Організація благоустрою населених пунктів</t>
  </si>
  <si>
    <t>1518340</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</si>
  <si>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</si>
  <si>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 та доповненнями)</t>
  </si>
  <si>
    <t>Міська цільова програма фінансової підтримки комунальних підприємств Чорноморської міської ради Одеського району Одеської області на 2022 рік.</t>
  </si>
  <si>
    <t>370000</t>
  </si>
  <si>
    <t>3710000</t>
  </si>
  <si>
    <t>Фінансове управління Чорноморської міської ради Одеського району Одеської області</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</si>
  <si>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</si>
  <si>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2022 рік</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</si>
  <si>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</si>
  <si>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2021-2025 роки </t>
  </si>
  <si>
    <t>30.03.2021р. 
№ 27-VIII (зі змінами)</t>
  </si>
  <si>
    <t>Відділ молоді та спорту Чорноморської міської ради Одеського району Одеської області</t>
  </si>
  <si>
    <t>Додаток 4</t>
  </si>
  <si>
    <t>від        2022  №     - VIIІ</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</si>
  <si>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</si>
  <si>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</si>
  <si>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</si>
  <si>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</si>
  <si>
    <t>04.02.2022р. 
№ 175-VIII</t>
  </si>
  <si>
    <t>04.02.2022р. 
№ 180-VIIІ</t>
  </si>
  <si>
    <t>04.02.2022р. 
№ 181-VIII</t>
  </si>
  <si>
    <t>04.02.2022р. 
№ 164-VIII</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</si>
  <si>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</si>
  <si>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</si>
  <si>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</si>
  <si>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04.02.2022р. 
№ 173-VIII</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</si>
  <si>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</si>
  <si>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Міська цільова програма розвитку фізичної культури і спорту на території Чорноморської міської територіальної громади на 2022-2025 роки</t>
  </si>
  <si>
    <t>04.02.2022р. 
№ 182-VIII</t>
  </si>
  <si>
    <t>04.02.2022р. 
№182-VII</t>
  </si>
  <si>
    <t>Міська цільова соціальна програма розвитку цивільного захисту Чорноморської міської територіальної громади на 2021-2025 роки</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</si>
</sst>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98">
    <xf numFmtId="0" fontId="0" fillId="0" borderId="0" xfId="0"/>
    <xf numFmtId="0" fontId="0" fillId="2" borderId="0" xfId="0" applyFill="1" applyAlignment="1">
      <alignment horizontal="center" vertical="center"/>
    </xf>
    <xf numFmtId="0" fontId="0" fillId="2" borderId="0" xfId="0" applyFill="1"/>
    <xf numFmtId="0" fontId="3" fillId="2" borderId="0" xfId="0" applyFont="1"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2" fillId="2" borderId="0" xfId="0"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3" fontId="3" fillId="2" borderId="1" xfId="0" applyNumberFormat="1" applyFont="1" applyFill="1" applyBorder="1" applyAlignment="1">
      <alignment horizontal="center" vertical="center"/>
    </xf>
    <xf numFmtId="0" fontId="2" fillId="2" borderId="0" xfId="0" applyFont="1" applyFill="1"/>
    <xf numFmtId="3" fontId="2" fillId="2" borderId="0" xfId="3" applyNumberFormat="1" applyFont="1" applyFill="1" applyAlignment="1">
      <alignment horizontal="center"/>
    </xf>
    <xf numFmtId="3" fontId="8" fillId="2" borderId="0" xfId="4" applyNumberFormat="1" applyFont="1" applyFill="1" applyAlignment="1" applyProtection="1">
      <alignment horizontal="center"/>
    </xf>
    <xf numFmtId="0" fontId="2" fillId="2" borderId="0" xfId="0" applyFont="1" applyFill="1" applyBorder="1"/>
    <xf numFmtId="3" fontId="0" fillId="2" borderId="0" xfId="0" applyNumberFormat="1" applyFill="1" applyAlignment="1">
      <alignment horizontal="center" vertical="center"/>
    </xf>
    <xf numFmtId="0" fontId="2" fillId="2" borderId="1" xfId="0"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vertical="center" wrapText="1"/>
    </xf>
    <xf numFmtId="0" fontId="6" fillId="2" borderId="1" xfId="4" applyFont="1" applyFill="1" applyBorder="1" applyAlignment="1">
      <alignment horizontal="center" wrapText="1"/>
    </xf>
    <xf numFmtId="0" fontId="2" fillId="2" borderId="1" xfId="0" applyFont="1" applyFill="1" applyBorder="1" applyAlignment="1">
      <alignment horizontal="left" vertical="center" wrapText="1"/>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0" fontId="3" fillId="2" borderId="1" xfId="0" applyFont="1" applyFill="1" applyBorder="1" applyAlignment="1">
      <alignment horizontal="left" vertical="center"/>
    </xf>
    <xf numFmtId="49" fontId="3" fillId="2" borderId="1" xfId="5"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49" fontId="5" fillId="2" borderId="1" xfId="0" applyNumberFormat="1" applyFont="1" applyFill="1" applyBorder="1" applyAlignment="1">
      <alignment horizontal="center" vertical="center"/>
    </xf>
    <xf numFmtId="0" fontId="5" fillId="2" borderId="1" xfId="1" applyFont="1" applyFill="1" applyBorder="1" applyAlignment="1">
      <alignment horizontal="center" vertical="center" wrapText="1"/>
    </xf>
    <xf numFmtId="0" fontId="4" fillId="2" borderId="1" xfId="1" applyFont="1" applyFill="1" applyBorder="1" applyAlignment="1">
      <alignment vertical="center" wrapText="1"/>
    </xf>
    <xf numFmtId="0" fontId="4" fillId="2" borderId="1" xfId="1" applyFont="1" applyFill="1" applyBorder="1" applyAlignment="1">
      <alignment horizontal="center" vertical="center" wrapText="1"/>
    </xf>
    <xf numFmtId="0" fontId="3" fillId="2" borderId="1" xfId="0" applyFont="1" applyFill="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4" fillId="2" borderId="1" xfId="0" applyNumberFormat="1" applyFont="1" applyFill="1" applyBorder="1" applyAlignment="1">
      <alignment horizontal="center" vertical="top"/>
    </xf>
    <xf numFmtId="0" fontId="4" fillId="2" borderId="1" xfId="0" applyFont="1" applyFill="1" applyBorder="1" applyAlignment="1">
      <alignmen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center" vertical="top" wrapText="1"/>
    </xf>
    <xf numFmtId="4" fontId="2" fillId="2" borderId="1" xfId="0" applyNumberFormat="1" applyFont="1" applyFill="1" applyBorder="1" applyAlignment="1">
      <alignment horizontal="center" vertical="top"/>
    </xf>
    <xf numFmtId="0" fontId="4" fillId="2" borderId="1" xfId="2" applyFont="1" applyFill="1" applyBorder="1" applyAlignment="1">
      <alignment vertical="top" wrapText="1"/>
    </xf>
    <xf numFmtId="49" fontId="2" fillId="2" borderId="1" xfId="5" applyNumberFormat="1" applyFont="1" applyFill="1" applyBorder="1" applyAlignment="1">
      <alignment horizontal="center" vertical="top" wrapText="1"/>
    </xf>
    <xf numFmtId="0" fontId="4" fillId="2" borderId="1" xfId="1" applyFont="1" applyFill="1" applyBorder="1" applyAlignment="1">
      <alignment vertical="top" wrapText="1"/>
    </xf>
    <xf numFmtId="0" fontId="2" fillId="2" borderId="3" xfId="0" applyFont="1" applyFill="1" applyBorder="1" applyAlignment="1">
      <alignment horizontal="left" vertical="top" wrapText="1"/>
    </xf>
    <xf numFmtId="0" fontId="2" fillId="2" borderId="3" xfId="0" applyFont="1" applyFill="1" applyBorder="1" applyAlignment="1">
      <alignment horizontal="center" vertical="top" wrapText="1"/>
    </xf>
    <xf numFmtId="0" fontId="2" fillId="3" borderId="0" xfId="0" applyFont="1" applyFill="1"/>
    <xf numFmtId="0" fontId="13" fillId="2" borderId="1" xfId="0" applyFont="1" applyFill="1" applyBorder="1" applyAlignment="1">
      <alignment vertical="top" wrapText="1"/>
    </xf>
    <xf numFmtId="0" fontId="2" fillId="2" borderId="2" xfId="0" applyFont="1" applyFill="1" applyBorder="1" applyAlignment="1">
      <alignment horizontal="left" vertical="top" wrapText="1"/>
    </xf>
    <xf numFmtId="0" fontId="2" fillId="2" borderId="2" xfId="0" applyFont="1" applyFill="1" applyBorder="1" applyAlignment="1">
      <alignment horizontal="center" vertical="top" wrapText="1"/>
    </xf>
    <xf numFmtId="3" fontId="2" fillId="2" borderId="0" xfId="0" applyNumberFormat="1" applyFont="1" applyFill="1"/>
    <xf numFmtId="0" fontId="4" fillId="2" borderId="1" xfId="0" applyFont="1" applyFill="1" applyBorder="1" applyAlignment="1">
      <alignment horizontal="left" vertical="top"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49" fontId="2" fillId="2" borderId="1" xfId="0" applyNumberFormat="1" applyFont="1" applyFill="1" applyBorder="1" applyAlignment="1">
      <alignment horizontal="center" vertical="center" wrapText="1"/>
    </xf>
    <xf numFmtId="0" fontId="2" fillId="2" borderId="0" xfId="0" applyFont="1" applyFill="1" applyAlignment="1">
      <alignment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2" xfId="0" applyFont="1" applyFill="1" applyBorder="1" applyAlignment="1">
      <alignment horizontal="center" vertical="center" wrapText="1"/>
    </xf>
    <xf numFmtId="0" fontId="2" fillId="2" borderId="2" xfId="0" applyFont="1" applyFill="1" applyBorder="1" applyAlignment="1">
      <alignment vertical="center" wrapText="1"/>
    </xf>
    <xf numFmtId="3" fontId="2" fillId="2" borderId="1" xfId="0" applyNumberFormat="1" applyFont="1" applyFill="1" applyBorder="1" applyAlignment="1">
      <alignment horizontal="center" vertical="top"/>
    </xf>
    <xf numFmtId="0" fontId="2" fillId="2" borderId="0" xfId="4" applyFont="1" applyFill="1" applyAlignment="1">
      <alignment horizontal="left" vertical="center"/>
    </xf>
    <xf numFmtId="0" fontId="2" fillId="2" borderId="1" xfId="0" quotePrefix="1" applyFont="1" applyFill="1" applyBorder="1" applyAlignment="1">
      <alignment vertical="center" wrapText="1"/>
    </xf>
    <xf numFmtId="0" fontId="2" fillId="2" borderId="1" xfId="0" quotePrefix="1" applyFont="1" applyFill="1" applyBorder="1" applyAlignment="1">
      <alignment vertical="top" wrapText="1"/>
    </xf>
    <xf numFmtId="49" fontId="2" fillId="2" borderId="1" xfId="0" applyNumberFormat="1" applyFont="1" applyFill="1" applyBorder="1" applyAlignment="1">
      <alignment horizontal="center" vertical="top" wrapText="1"/>
    </xf>
    <xf numFmtId="0" fontId="4" fillId="0" borderId="0" xfId="0" applyFont="1" applyAlignment="1">
      <alignment vertical="center"/>
    </xf>
    <xf numFmtId="0" fontId="4" fillId="2" borderId="1" xfId="0" applyFont="1" applyFill="1" applyBorder="1" applyAlignment="1">
      <alignment horizontal="center"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pplyAlignment="1">
      <alignment horizontal="center" vertical="center" wrapText="1"/>
    </xf>
    <xf numFmtId="3" fontId="2" fillId="2" borderId="0" xfId="0" applyNumberFormat="1" applyFont="1" applyFill="1" applyBorder="1" applyAlignment="1">
      <alignment horizontal="center" vertical="center"/>
    </xf>
    <xf numFmtId="0" fontId="2" fillId="2" borderId="0" xfId="0" applyFont="1" applyFill="1" applyAlignment="1">
      <alignment horizontal="left" vertical="center"/>
    </xf>
    <xf numFmtId="0" fontId="2" fillId="2" borderId="0" xfId="4" applyFont="1" applyFill="1" applyAlignment="1">
      <alignment horizontal="left" vertical="center"/>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cellXfs>
  <cellStyles count="8">
    <cellStyle name="Гиперссылка" xfId="7" builtinId="8"/>
    <cellStyle name="Обычны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2"/>
  <sheetViews>
    <sheetView tabSelected="1" view="pageBreakPreview" topLeftCell="A126" zoomScale="75" zoomScaleNormal="75" zoomScaleSheetLayoutView="75" workbookViewId="0">
      <selection activeCell="E132" sqref="E132"/>
    </sheetView>
  </sheetViews>
  <sheetFormatPr defaultColWidth="9.109375" defaultRowHeight="14.4" x14ac:dyDescent="0.3"/>
  <cols>
    <col min="1" max="1" width="13.5546875" style="23" customWidth="1"/>
    <col min="2" max="2" width="12.44140625" style="23" customWidth="1"/>
    <col min="3" max="3" width="14.44140625" style="23" customWidth="1"/>
    <col min="4" max="4" width="61.88671875" style="2" customWidth="1"/>
    <col min="5" max="5" width="58.88671875" style="24" customWidth="1"/>
    <col min="6" max="6" width="25" style="1" customWidth="1"/>
    <col min="7" max="7" width="17.109375" style="1" customWidth="1"/>
    <col min="8" max="8" width="19.33203125" style="1" customWidth="1"/>
    <col min="9" max="9" width="16.33203125" style="1" customWidth="1"/>
    <col min="10" max="10" width="22.6640625" style="1" customWidth="1"/>
    <col min="11" max="12" width="9.109375" style="2"/>
    <col min="13" max="13" width="12.5546875" style="2" bestFit="1" customWidth="1"/>
    <col min="14" max="16384" width="9.109375" style="2"/>
  </cols>
  <sheetData>
    <row r="1" spans="1:10" ht="15.6" x14ac:dyDescent="0.3">
      <c r="H1" s="88" t="s">
        <v>251</v>
      </c>
      <c r="I1" s="88"/>
      <c r="J1" s="88"/>
    </row>
    <row r="2" spans="1:10" ht="15.6" x14ac:dyDescent="0.3">
      <c r="H2" s="88" t="s">
        <v>79</v>
      </c>
      <c r="I2" s="88"/>
      <c r="J2" s="88"/>
    </row>
    <row r="3" spans="1:10" ht="15.6" x14ac:dyDescent="0.3">
      <c r="H3" s="88" t="s">
        <v>80</v>
      </c>
      <c r="I3" s="88"/>
      <c r="J3" s="88"/>
    </row>
    <row r="4" spans="1:10" ht="15.6" x14ac:dyDescent="0.3">
      <c r="H4" s="88" t="s">
        <v>81</v>
      </c>
      <c r="I4" s="88"/>
      <c r="J4" s="88"/>
    </row>
    <row r="5" spans="1:10" ht="15.6" x14ac:dyDescent="0.3">
      <c r="H5" s="89" t="s">
        <v>252</v>
      </c>
      <c r="I5" s="89"/>
      <c r="J5" s="89"/>
    </row>
    <row r="6" spans="1:10" ht="15.6" x14ac:dyDescent="0.3">
      <c r="H6" s="78"/>
      <c r="I6" s="78"/>
      <c r="J6" s="78"/>
    </row>
    <row r="7" spans="1:10" ht="15.6" x14ac:dyDescent="0.3">
      <c r="H7" s="88" t="s">
        <v>220</v>
      </c>
      <c r="I7" s="88"/>
      <c r="J7" s="88"/>
    </row>
    <row r="8" spans="1:10" ht="15.6" x14ac:dyDescent="0.3">
      <c r="H8" s="88" t="s">
        <v>79</v>
      </c>
      <c r="I8" s="88"/>
      <c r="J8" s="88"/>
    </row>
    <row r="9" spans="1:10" ht="19.5" customHeight="1" x14ac:dyDescent="0.3">
      <c r="H9" s="88" t="s">
        <v>80</v>
      </c>
      <c r="I9" s="88"/>
      <c r="J9" s="88"/>
    </row>
    <row r="10" spans="1:10" ht="15.6" x14ac:dyDescent="0.3">
      <c r="H10" s="88" t="s">
        <v>81</v>
      </c>
      <c r="I10" s="88"/>
      <c r="J10" s="88"/>
    </row>
    <row r="11" spans="1:10" ht="15.6" x14ac:dyDescent="0.3">
      <c r="A11" s="29"/>
      <c r="B11" s="29"/>
      <c r="C11" s="29"/>
      <c r="D11" s="29"/>
      <c r="E11" s="5"/>
      <c r="F11" s="4"/>
      <c r="G11" s="6"/>
      <c r="H11" s="89" t="s">
        <v>221</v>
      </c>
      <c r="I11" s="89"/>
      <c r="J11" s="89"/>
    </row>
    <row r="12" spans="1:10" ht="15.6" x14ac:dyDescent="0.3">
      <c r="A12" s="30"/>
      <c r="B12" s="30"/>
      <c r="C12" s="30"/>
      <c r="D12" s="30"/>
      <c r="E12" s="5"/>
      <c r="F12" s="4"/>
      <c r="G12" s="6"/>
      <c r="H12" s="91"/>
      <c r="I12" s="91"/>
      <c r="J12" s="91"/>
    </row>
    <row r="13" spans="1:10" ht="15.6" x14ac:dyDescent="0.3">
      <c r="A13" s="90" t="s">
        <v>188</v>
      </c>
      <c r="B13" s="90"/>
      <c r="C13" s="90"/>
      <c r="D13" s="90"/>
      <c r="E13" s="90"/>
      <c r="F13" s="90"/>
      <c r="G13" s="90"/>
      <c r="H13" s="90"/>
      <c r="I13" s="90"/>
      <c r="J13" s="90"/>
    </row>
    <row r="14" spans="1:10" ht="18" x14ac:dyDescent="0.35">
      <c r="A14" s="92">
        <v>15589000000</v>
      </c>
      <c r="B14" s="92"/>
      <c r="C14" s="19"/>
      <c r="D14" s="7"/>
      <c r="E14" s="8"/>
      <c r="F14" s="17"/>
      <c r="G14" s="17"/>
      <c r="H14" s="17"/>
      <c r="I14" s="17"/>
      <c r="J14" s="17"/>
    </row>
    <row r="15" spans="1:10" x14ac:dyDescent="0.3">
      <c r="A15" s="20" t="s">
        <v>58</v>
      </c>
      <c r="B15" s="20"/>
      <c r="C15" s="20"/>
      <c r="D15" s="10"/>
      <c r="E15" s="11"/>
      <c r="F15" s="9"/>
      <c r="G15" s="9"/>
      <c r="H15" s="9"/>
      <c r="I15" s="9"/>
      <c r="J15" s="9"/>
    </row>
    <row r="16" spans="1:10" x14ac:dyDescent="0.3">
      <c r="A16" s="21"/>
      <c r="B16" s="16"/>
      <c r="C16" s="16"/>
      <c r="D16" s="12"/>
      <c r="E16" s="13"/>
      <c r="F16" s="12"/>
      <c r="G16" s="14"/>
      <c r="H16" s="14"/>
      <c r="I16" s="14"/>
      <c r="J16" s="15" t="s">
        <v>59</v>
      </c>
    </row>
    <row r="17" spans="1:10" x14ac:dyDescent="0.3">
      <c r="A17" s="93" t="s">
        <v>61</v>
      </c>
      <c r="B17" s="93" t="s">
        <v>62</v>
      </c>
      <c r="C17" s="93" t="s">
        <v>9</v>
      </c>
      <c r="D17" s="94" t="s">
        <v>64</v>
      </c>
      <c r="E17" s="96" t="s">
        <v>63</v>
      </c>
      <c r="F17" s="94" t="s">
        <v>65</v>
      </c>
      <c r="G17" s="95" t="s">
        <v>0</v>
      </c>
      <c r="H17" s="95" t="s">
        <v>1</v>
      </c>
      <c r="I17" s="95" t="s">
        <v>2</v>
      </c>
      <c r="J17" s="95"/>
    </row>
    <row r="18" spans="1:10" ht="63" customHeight="1" x14ac:dyDescent="0.3">
      <c r="A18" s="93"/>
      <c r="B18" s="93"/>
      <c r="C18" s="93"/>
      <c r="D18" s="94"/>
      <c r="E18" s="97"/>
      <c r="F18" s="94"/>
      <c r="G18" s="95"/>
      <c r="H18" s="95"/>
      <c r="I18" s="34" t="s">
        <v>3</v>
      </c>
      <c r="J18" s="34" t="s">
        <v>4</v>
      </c>
    </row>
    <row r="19" spans="1:10" s="1" customFormat="1" x14ac:dyDescent="0.25">
      <c r="A19" s="36">
        <v>1</v>
      </c>
      <c r="B19" s="36">
        <v>2</v>
      </c>
      <c r="C19" s="36">
        <v>3</v>
      </c>
      <c r="D19" s="35">
        <v>4</v>
      </c>
      <c r="E19" s="35">
        <v>5</v>
      </c>
      <c r="F19" s="35">
        <v>6</v>
      </c>
      <c r="G19" s="34">
        <v>7</v>
      </c>
      <c r="H19" s="34">
        <v>8</v>
      </c>
      <c r="I19" s="34">
        <v>9</v>
      </c>
      <c r="J19" s="34">
        <v>10</v>
      </c>
    </row>
    <row r="20" spans="1:10" s="3" customFormat="1" ht="31.2" x14ac:dyDescent="0.3">
      <c r="A20" s="38" t="s">
        <v>10</v>
      </c>
      <c r="B20" s="39"/>
      <c r="C20" s="39"/>
      <c r="D20" s="39" t="s">
        <v>213</v>
      </c>
      <c r="E20" s="40"/>
      <c r="F20" s="26"/>
      <c r="G20" s="27">
        <f>G21</f>
        <v>47120100</v>
      </c>
      <c r="H20" s="27">
        <f>H21</f>
        <v>45824600</v>
      </c>
      <c r="I20" s="27">
        <f>I21</f>
        <v>1295500</v>
      </c>
      <c r="J20" s="27">
        <f>J21</f>
        <v>800000</v>
      </c>
    </row>
    <row r="21" spans="1:10" s="3" customFormat="1" ht="31.2" x14ac:dyDescent="0.3">
      <c r="A21" s="41" t="s">
        <v>11</v>
      </c>
      <c r="B21" s="41"/>
      <c r="C21" s="41"/>
      <c r="D21" s="39" t="s">
        <v>213</v>
      </c>
      <c r="E21" s="40"/>
      <c r="F21" s="26"/>
      <c r="G21" s="27">
        <f>G22+G23+G24+G25+G26+G27+G28+G29+G30+G31+G32</f>
        <v>47120100</v>
      </c>
      <c r="H21" s="27">
        <f t="shared" ref="H21:J21" si="0">H22+H23+H24+H25+H26+H27+H28+H29+H30+H31+H32</f>
        <v>45824600</v>
      </c>
      <c r="I21" s="27">
        <f t="shared" si="0"/>
        <v>1295500</v>
      </c>
      <c r="J21" s="27">
        <f t="shared" si="0"/>
        <v>800000</v>
      </c>
    </row>
    <row r="22" spans="1:10" s="28" customFormat="1" ht="66.75" customHeight="1" x14ac:dyDescent="0.3">
      <c r="A22" s="53" t="s">
        <v>89</v>
      </c>
      <c r="B22" s="53" t="s">
        <v>90</v>
      </c>
      <c r="C22" s="53" t="s">
        <v>91</v>
      </c>
      <c r="D22" s="54" t="s">
        <v>92</v>
      </c>
      <c r="E22" s="55" t="s">
        <v>93</v>
      </c>
      <c r="F22" s="56" t="s">
        <v>94</v>
      </c>
      <c r="G22" s="77">
        <f>H22+I22</f>
        <v>24561900</v>
      </c>
      <c r="H22" s="77">
        <f>24561900</f>
        <v>24561900</v>
      </c>
      <c r="I22" s="77"/>
      <c r="J22" s="77"/>
    </row>
    <row r="23" spans="1:10" s="28" customFormat="1" ht="68.25" customHeight="1" x14ac:dyDescent="0.3">
      <c r="A23" s="53" t="s">
        <v>95</v>
      </c>
      <c r="B23" s="53" t="s">
        <v>96</v>
      </c>
      <c r="C23" s="53" t="s">
        <v>97</v>
      </c>
      <c r="D23" s="54" t="s">
        <v>98</v>
      </c>
      <c r="E23" s="55" t="s">
        <v>93</v>
      </c>
      <c r="F23" s="56" t="s">
        <v>94</v>
      </c>
      <c r="G23" s="77">
        <f t="shared" ref="G23:G29" si="1">H23+I23</f>
        <v>6488500</v>
      </c>
      <c r="H23" s="77">
        <v>6488500</v>
      </c>
      <c r="I23" s="57"/>
      <c r="J23" s="57"/>
    </row>
    <row r="24" spans="1:10" s="28" customFormat="1" ht="68.25" customHeight="1" x14ac:dyDescent="0.3">
      <c r="A24" s="56" t="s">
        <v>222</v>
      </c>
      <c r="B24" s="56">
        <v>2111</v>
      </c>
      <c r="C24" s="56" t="s">
        <v>223</v>
      </c>
      <c r="D24" s="80" t="s">
        <v>224</v>
      </c>
      <c r="E24" s="55" t="s">
        <v>93</v>
      </c>
      <c r="F24" s="56" t="s">
        <v>94</v>
      </c>
      <c r="G24" s="77">
        <f t="shared" si="1"/>
        <v>319700</v>
      </c>
      <c r="H24" s="77">
        <v>319700</v>
      </c>
      <c r="I24" s="57"/>
      <c r="J24" s="57"/>
    </row>
    <row r="25" spans="1:10" s="28" customFormat="1" ht="66.75" customHeight="1" x14ac:dyDescent="0.3">
      <c r="A25" s="53" t="s">
        <v>99</v>
      </c>
      <c r="B25" s="53" t="s">
        <v>100</v>
      </c>
      <c r="C25" s="53" t="s">
        <v>101</v>
      </c>
      <c r="D25" s="58" t="s">
        <v>102</v>
      </c>
      <c r="E25" s="55" t="s">
        <v>93</v>
      </c>
      <c r="F25" s="56" t="s">
        <v>94</v>
      </c>
      <c r="G25" s="77">
        <f t="shared" si="1"/>
        <v>7399600</v>
      </c>
      <c r="H25" s="77">
        <v>7399600</v>
      </c>
      <c r="I25" s="57"/>
      <c r="J25" s="57"/>
    </row>
    <row r="26" spans="1:10" s="28" customFormat="1" ht="64.5" customHeight="1" x14ac:dyDescent="0.3">
      <c r="A26" s="59" t="s">
        <v>103</v>
      </c>
      <c r="B26" s="53" t="s">
        <v>104</v>
      </c>
      <c r="C26" s="53" t="s">
        <v>28</v>
      </c>
      <c r="D26" s="54" t="s">
        <v>105</v>
      </c>
      <c r="E26" s="55" t="s">
        <v>106</v>
      </c>
      <c r="F26" s="56" t="s">
        <v>107</v>
      </c>
      <c r="G26" s="77">
        <f t="shared" si="1"/>
        <v>96000</v>
      </c>
      <c r="H26" s="77">
        <v>96000</v>
      </c>
      <c r="I26" s="57"/>
      <c r="J26" s="57"/>
    </row>
    <row r="27" spans="1:10" s="28" customFormat="1" ht="69" customHeight="1" x14ac:dyDescent="0.3">
      <c r="A27" s="59" t="s">
        <v>108</v>
      </c>
      <c r="B27" s="53" t="s">
        <v>109</v>
      </c>
      <c r="C27" s="53" t="s">
        <v>110</v>
      </c>
      <c r="D27" s="60" t="s">
        <v>111</v>
      </c>
      <c r="E27" s="55" t="s">
        <v>106</v>
      </c>
      <c r="F27" s="56" t="s">
        <v>112</v>
      </c>
      <c r="G27" s="77">
        <f t="shared" si="1"/>
        <v>4275100</v>
      </c>
      <c r="H27" s="77">
        <v>4275100</v>
      </c>
      <c r="I27" s="57"/>
      <c r="J27" s="57"/>
    </row>
    <row r="28" spans="1:10" s="28" customFormat="1" ht="46.8" x14ac:dyDescent="0.3">
      <c r="A28" s="59" t="s">
        <v>53</v>
      </c>
      <c r="B28" s="53" t="s">
        <v>54</v>
      </c>
      <c r="C28" s="53" t="s">
        <v>38</v>
      </c>
      <c r="D28" s="54" t="s">
        <v>39</v>
      </c>
      <c r="E28" s="55" t="s">
        <v>41</v>
      </c>
      <c r="F28" s="56" t="s">
        <v>113</v>
      </c>
      <c r="G28" s="77">
        <f t="shared" si="1"/>
        <v>100000</v>
      </c>
      <c r="H28" s="77">
        <v>100000</v>
      </c>
      <c r="I28" s="57"/>
      <c r="J28" s="57"/>
    </row>
    <row r="29" spans="1:10" s="28" customFormat="1" ht="124.8" x14ac:dyDescent="0.3">
      <c r="A29" s="56" t="s">
        <v>226</v>
      </c>
      <c r="B29" s="56">
        <v>8220</v>
      </c>
      <c r="C29" s="56" t="s">
        <v>116</v>
      </c>
      <c r="D29" s="80" t="s">
        <v>227</v>
      </c>
      <c r="E29" s="61" t="s">
        <v>225</v>
      </c>
      <c r="F29" s="56" t="s">
        <v>228</v>
      </c>
      <c r="G29" s="77">
        <f t="shared" si="1"/>
        <v>485000</v>
      </c>
      <c r="H29" s="77">
        <v>185000</v>
      </c>
      <c r="I29" s="57">
        <v>300000</v>
      </c>
      <c r="J29" s="57">
        <v>300000</v>
      </c>
    </row>
    <row r="30" spans="1:10" s="28" customFormat="1" ht="76.5" customHeight="1" x14ac:dyDescent="0.3">
      <c r="A30" s="53" t="s">
        <v>114</v>
      </c>
      <c r="B30" s="53" t="s">
        <v>115</v>
      </c>
      <c r="C30" s="53" t="s">
        <v>116</v>
      </c>
      <c r="D30" s="60" t="s">
        <v>117</v>
      </c>
      <c r="E30" s="61" t="s">
        <v>42</v>
      </c>
      <c r="F30" s="62" t="s">
        <v>78</v>
      </c>
      <c r="G30" s="77">
        <f>H30+I30</f>
        <v>1449800</v>
      </c>
      <c r="H30" s="77">
        <v>1449800</v>
      </c>
      <c r="I30" s="57"/>
      <c r="J30" s="57"/>
    </row>
    <row r="31" spans="1:10" s="28" customFormat="1" ht="76.5" customHeight="1" x14ac:dyDescent="0.3">
      <c r="A31" s="53" t="s">
        <v>253</v>
      </c>
      <c r="B31" s="53" t="s">
        <v>254</v>
      </c>
      <c r="C31" s="53" t="s">
        <v>116</v>
      </c>
      <c r="D31" s="60" t="s">
        <v>255</v>
      </c>
      <c r="E31" s="61" t="s">
        <v>256</v>
      </c>
      <c r="F31" s="62" t="s">
        <v>153</v>
      </c>
      <c r="G31" s="77">
        <f>H31+I31</f>
        <v>1449000</v>
      </c>
      <c r="H31" s="77">
        <v>949000</v>
      </c>
      <c r="I31" s="57">
        <v>500000</v>
      </c>
      <c r="J31" s="57">
        <v>500000</v>
      </c>
    </row>
    <row r="32" spans="1:10" s="28" customFormat="1" ht="99.75" customHeight="1" x14ac:dyDescent="0.3">
      <c r="A32" s="53" t="s">
        <v>118</v>
      </c>
      <c r="B32" s="53" t="s">
        <v>119</v>
      </c>
      <c r="C32" s="53" t="s">
        <v>120</v>
      </c>
      <c r="D32" s="60" t="s">
        <v>121</v>
      </c>
      <c r="E32" s="61" t="s">
        <v>122</v>
      </c>
      <c r="F32" s="62" t="s">
        <v>229</v>
      </c>
      <c r="G32" s="77">
        <f>H32+I32</f>
        <v>495500</v>
      </c>
      <c r="H32" s="77"/>
      <c r="I32" s="77">
        <v>495500</v>
      </c>
      <c r="J32" s="57"/>
    </row>
    <row r="33" spans="1:10" s="3" customFormat="1" ht="31.2" x14ac:dyDescent="0.3">
      <c r="A33" s="44" t="s">
        <v>5</v>
      </c>
      <c r="B33" s="44"/>
      <c r="C33" s="44"/>
      <c r="D33" s="45" t="s">
        <v>214</v>
      </c>
      <c r="E33" s="40"/>
      <c r="F33" s="26"/>
      <c r="G33" s="27">
        <f>G34</f>
        <v>19642400</v>
      </c>
      <c r="H33" s="27">
        <f>H34</f>
        <v>18442400</v>
      </c>
      <c r="I33" s="27">
        <f t="shared" ref="I33:J33" si="2">I34</f>
        <v>1200000</v>
      </c>
      <c r="J33" s="27">
        <f t="shared" si="2"/>
        <v>1200000</v>
      </c>
    </row>
    <row r="34" spans="1:10" s="3" customFormat="1" ht="31.2" x14ac:dyDescent="0.3">
      <c r="A34" s="44" t="s">
        <v>6</v>
      </c>
      <c r="B34" s="44"/>
      <c r="C34" s="44"/>
      <c r="D34" s="45" t="s">
        <v>214</v>
      </c>
      <c r="E34" s="40"/>
      <c r="F34" s="26"/>
      <c r="G34" s="27">
        <f>G35+G36+G37+G38+G39+G40+G41+G42+G43+G44+G45+G46+G47</f>
        <v>19642400</v>
      </c>
      <c r="H34" s="27">
        <f t="shared" ref="H34:J34" si="3">H35+H36+H37+H38+H39+H40+H41+H42+H43+H44+H45+H46+H47</f>
        <v>18442400</v>
      </c>
      <c r="I34" s="27">
        <f t="shared" si="3"/>
        <v>1200000</v>
      </c>
      <c r="J34" s="27">
        <f t="shared" si="3"/>
        <v>1200000</v>
      </c>
    </row>
    <row r="35" spans="1:10" s="28" customFormat="1" ht="73.5" customHeight="1" x14ac:dyDescent="0.3">
      <c r="A35" s="53" t="s">
        <v>7</v>
      </c>
      <c r="B35" s="53" t="s">
        <v>31</v>
      </c>
      <c r="C35" s="53" t="s">
        <v>15</v>
      </c>
      <c r="D35" s="54" t="s">
        <v>8</v>
      </c>
      <c r="E35" s="55" t="s">
        <v>41</v>
      </c>
      <c r="F35" s="33" t="s">
        <v>70</v>
      </c>
      <c r="G35" s="25">
        <f t="shared" ref="G35:G42" si="4">H35+I35</f>
        <v>60000</v>
      </c>
      <c r="H35" s="25">
        <v>60000</v>
      </c>
      <c r="I35" s="25"/>
      <c r="J35" s="25"/>
    </row>
    <row r="36" spans="1:10" s="28" customFormat="1" ht="93.75" customHeight="1" x14ac:dyDescent="0.3">
      <c r="A36" s="53" t="s">
        <v>7</v>
      </c>
      <c r="B36" s="53" t="s">
        <v>31</v>
      </c>
      <c r="C36" s="53" t="s">
        <v>15</v>
      </c>
      <c r="D36" s="54" t="s">
        <v>8</v>
      </c>
      <c r="E36" s="55" t="s">
        <v>128</v>
      </c>
      <c r="F36" s="51" t="s">
        <v>129</v>
      </c>
      <c r="G36" s="25">
        <f t="shared" si="4"/>
        <v>455000</v>
      </c>
      <c r="H36" s="25">
        <v>455000</v>
      </c>
      <c r="I36" s="25"/>
      <c r="J36" s="25"/>
    </row>
    <row r="37" spans="1:10" s="28" customFormat="1" ht="76.5" customHeight="1" x14ac:dyDescent="0.3">
      <c r="A37" s="53" t="s">
        <v>85</v>
      </c>
      <c r="B37" s="53" t="s">
        <v>86</v>
      </c>
      <c r="C37" s="53" t="s">
        <v>55</v>
      </c>
      <c r="D37" s="60" t="s">
        <v>84</v>
      </c>
      <c r="E37" s="55" t="s">
        <v>170</v>
      </c>
      <c r="F37" s="33" t="s">
        <v>172</v>
      </c>
      <c r="G37" s="25">
        <f t="shared" si="4"/>
        <v>14200000</v>
      </c>
      <c r="H37" s="25">
        <v>13000000</v>
      </c>
      <c r="I37" s="25">
        <v>1200000</v>
      </c>
      <c r="J37" s="25">
        <v>1200000</v>
      </c>
    </row>
    <row r="38" spans="1:10" s="28" customFormat="1" ht="61.5" customHeight="1" x14ac:dyDescent="0.3">
      <c r="A38" s="53" t="s">
        <v>85</v>
      </c>
      <c r="B38" s="53" t="s">
        <v>86</v>
      </c>
      <c r="C38" s="53" t="s">
        <v>55</v>
      </c>
      <c r="D38" s="60" t="s">
        <v>84</v>
      </c>
      <c r="E38" s="55" t="s">
        <v>41</v>
      </c>
      <c r="F38" s="33" t="s">
        <v>70</v>
      </c>
      <c r="G38" s="25">
        <f t="shared" si="4"/>
        <v>215000</v>
      </c>
      <c r="H38" s="25">
        <v>215000</v>
      </c>
      <c r="I38" s="25"/>
      <c r="J38" s="25"/>
    </row>
    <row r="39" spans="1:10" s="28" customFormat="1" ht="61.5" customHeight="1" x14ac:dyDescent="0.3">
      <c r="A39" s="53" t="s">
        <v>85</v>
      </c>
      <c r="B39" s="53" t="s">
        <v>86</v>
      </c>
      <c r="C39" s="53" t="s">
        <v>55</v>
      </c>
      <c r="D39" s="60" t="s">
        <v>84</v>
      </c>
      <c r="E39" s="55" t="s">
        <v>261</v>
      </c>
      <c r="F39" s="33" t="s">
        <v>262</v>
      </c>
      <c r="G39" s="25">
        <f t="shared" si="4"/>
        <v>198000</v>
      </c>
      <c r="H39" s="25">
        <v>198000</v>
      </c>
      <c r="I39" s="25"/>
      <c r="J39" s="25"/>
    </row>
    <row r="40" spans="1:10" s="63" customFormat="1" ht="67.5" customHeight="1" x14ac:dyDescent="0.3">
      <c r="A40" s="53" t="s">
        <v>174</v>
      </c>
      <c r="B40" s="53" t="s">
        <v>175</v>
      </c>
      <c r="C40" s="53" t="s">
        <v>176</v>
      </c>
      <c r="D40" s="60" t="s">
        <v>177</v>
      </c>
      <c r="E40" s="55" t="s">
        <v>170</v>
      </c>
      <c r="F40" s="33" t="s">
        <v>172</v>
      </c>
      <c r="G40" s="25">
        <f t="shared" si="4"/>
        <v>600000</v>
      </c>
      <c r="H40" s="25">
        <v>600000</v>
      </c>
      <c r="I40" s="25"/>
      <c r="J40" s="25"/>
    </row>
    <row r="41" spans="1:10" s="63" customFormat="1" ht="67.5" customHeight="1" x14ac:dyDescent="0.3">
      <c r="A41" s="53" t="s">
        <v>178</v>
      </c>
      <c r="B41" s="53" t="s">
        <v>179</v>
      </c>
      <c r="C41" s="53" t="s">
        <v>180</v>
      </c>
      <c r="D41" s="60" t="s">
        <v>181</v>
      </c>
      <c r="E41" s="55" t="s">
        <v>29</v>
      </c>
      <c r="F41" s="56" t="s">
        <v>68</v>
      </c>
      <c r="G41" s="25">
        <f t="shared" si="4"/>
        <v>3300</v>
      </c>
      <c r="H41" s="25">
        <v>3300</v>
      </c>
      <c r="I41" s="25"/>
      <c r="J41" s="25"/>
    </row>
    <row r="42" spans="1:10" s="63" customFormat="1" ht="67.5" customHeight="1" x14ac:dyDescent="0.3">
      <c r="A42" s="53" t="s">
        <v>182</v>
      </c>
      <c r="B42" s="53" t="s">
        <v>183</v>
      </c>
      <c r="C42" s="53" t="s">
        <v>184</v>
      </c>
      <c r="D42" s="60" t="s">
        <v>185</v>
      </c>
      <c r="E42" s="55" t="s">
        <v>106</v>
      </c>
      <c r="F42" s="56" t="s">
        <v>133</v>
      </c>
      <c r="G42" s="25">
        <f t="shared" si="4"/>
        <v>30000</v>
      </c>
      <c r="H42" s="25">
        <v>30000</v>
      </c>
      <c r="I42" s="25"/>
      <c r="J42" s="25"/>
    </row>
    <row r="43" spans="1:10" s="28" customFormat="1" ht="68.25" customHeight="1" x14ac:dyDescent="0.3">
      <c r="A43" s="53" t="s">
        <v>16</v>
      </c>
      <c r="B43" s="53" t="s">
        <v>27</v>
      </c>
      <c r="C43" s="53" t="s">
        <v>28</v>
      </c>
      <c r="D43" s="54" t="s">
        <v>17</v>
      </c>
      <c r="E43" s="37" t="s">
        <v>169</v>
      </c>
      <c r="F43" s="33" t="s">
        <v>257</v>
      </c>
      <c r="G43" s="25">
        <f t="shared" ref="G43:G104" si="5">H43+I43</f>
        <v>1878800</v>
      </c>
      <c r="H43" s="25">
        <v>1878800</v>
      </c>
      <c r="I43" s="25"/>
      <c r="J43" s="25"/>
    </row>
    <row r="44" spans="1:10" s="72" customFormat="1" ht="70.5" customHeight="1" x14ac:dyDescent="0.3">
      <c r="A44" s="81" t="s">
        <v>25</v>
      </c>
      <c r="B44" s="56">
        <v>3242</v>
      </c>
      <c r="C44" s="56">
        <v>1090</v>
      </c>
      <c r="D44" s="55" t="s">
        <v>14</v>
      </c>
      <c r="E44" s="37" t="s">
        <v>30</v>
      </c>
      <c r="F44" s="33" t="s">
        <v>71</v>
      </c>
      <c r="G44" s="25">
        <f t="shared" si="5"/>
        <v>338200</v>
      </c>
      <c r="H44" s="25">
        <v>338200</v>
      </c>
      <c r="I44" s="25"/>
      <c r="J44" s="25"/>
    </row>
    <row r="45" spans="1:10" s="72" customFormat="1" ht="70.5" customHeight="1" x14ac:dyDescent="0.3">
      <c r="A45" s="81" t="s">
        <v>25</v>
      </c>
      <c r="B45" s="56">
        <v>3242</v>
      </c>
      <c r="C45" s="56">
        <v>1090</v>
      </c>
      <c r="D45" s="55" t="s">
        <v>14</v>
      </c>
      <c r="E45" s="55" t="s">
        <v>170</v>
      </c>
      <c r="F45" s="33" t="s">
        <v>172</v>
      </c>
      <c r="G45" s="25">
        <f t="shared" si="5"/>
        <v>1400000</v>
      </c>
      <c r="H45" s="25">
        <v>1400000</v>
      </c>
      <c r="I45" s="25"/>
      <c r="J45" s="25"/>
    </row>
    <row r="46" spans="1:10" s="72" customFormat="1" ht="70.5" customHeight="1" x14ac:dyDescent="0.3">
      <c r="A46" s="81" t="s">
        <v>25</v>
      </c>
      <c r="B46" s="56">
        <v>3242</v>
      </c>
      <c r="C46" s="56">
        <v>1090</v>
      </c>
      <c r="D46" s="55" t="s">
        <v>14</v>
      </c>
      <c r="E46" s="55" t="s">
        <v>106</v>
      </c>
      <c r="F46" s="56" t="s">
        <v>112</v>
      </c>
      <c r="G46" s="25">
        <f t="shared" si="5"/>
        <v>262000</v>
      </c>
      <c r="H46" s="25">
        <v>262000</v>
      </c>
      <c r="I46" s="25"/>
      <c r="J46" s="25"/>
    </row>
    <row r="47" spans="1:10" s="72" customFormat="1" ht="70.5" customHeight="1" x14ac:dyDescent="0.3">
      <c r="A47" s="81" t="s">
        <v>186</v>
      </c>
      <c r="B47" s="56">
        <v>5031</v>
      </c>
      <c r="C47" s="56">
        <v>810</v>
      </c>
      <c r="D47" s="54" t="s">
        <v>187</v>
      </c>
      <c r="E47" s="55" t="s">
        <v>29</v>
      </c>
      <c r="F47" s="56" t="s">
        <v>68</v>
      </c>
      <c r="G47" s="25">
        <f t="shared" si="5"/>
        <v>2100</v>
      </c>
      <c r="H47" s="25">
        <v>2100</v>
      </c>
      <c r="I47" s="25"/>
      <c r="J47" s="25"/>
    </row>
    <row r="48" spans="1:10" s="3" customFormat="1" ht="46.5" customHeight="1" x14ac:dyDescent="0.3">
      <c r="A48" s="44" t="s">
        <v>18</v>
      </c>
      <c r="B48" s="44"/>
      <c r="C48" s="44"/>
      <c r="D48" s="45" t="s">
        <v>215</v>
      </c>
      <c r="E48" s="40"/>
      <c r="F48" s="26"/>
      <c r="G48" s="27">
        <f>G49</f>
        <v>32612700</v>
      </c>
      <c r="H48" s="27">
        <f>H49</f>
        <v>32612700</v>
      </c>
      <c r="I48" s="27">
        <f>I49</f>
        <v>0</v>
      </c>
      <c r="J48" s="27">
        <f>J49</f>
        <v>0</v>
      </c>
    </row>
    <row r="49" spans="1:12" s="3" customFormat="1" ht="46.5" customHeight="1" x14ac:dyDescent="0.3">
      <c r="A49" s="44" t="s">
        <v>19</v>
      </c>
      <c r="B49" s="44"/>
      <c r="C49" s="44"/>
      <c r="D49" s="45" t="s">
        <v>215</v>
      </c>
      <c r="E49" s="40"/>
      <c r="F49" s="26"/>
      <c r="G49" s="27">
        <f>G50+G51+G52+G53+G54+G55+G56+G57+G58+G59+G60+G61+G62+G63</f>
        <v>32612700</v>
      </c>
      <c r="H49" s="27">
        <f>H50+H51+H52+H53+H54+H55+H56+H57+H58+H59+H60+H61+H62+H63</f>
        <v>32612700</v>
      </c>
      <c r="I49" s="27">
        <f t="shared" ref="I49:J49" si="6">I50+I51+I52+I53+I54+I55+I56+I57+I58+I59+I60+I61+I62+I63</f>
        <v>0</v>
      </c>
      <c r="J49" s="27">
        <f t="shared" si="6"/>
        <v>0</v>
      </c>
    </row>
    <row r="50" spans="1:12" s="28" customFormat="1" ht="69" customHeight="1" x14ac:dyDescent="0.3">
      <c r="A50" s="53" t="s">
        <v>124</v>
      </c>
      <c r="B50" s="53" t="s">
        <v>125</v>
      </c>
      <c r="C50" s="53" t="s">
        <v>126</v>
      </c>
      <c r="D50" s="64" t="s">
        <v>127</v>
      </c>
      <c r="E50" s="55" t="s">
        <v>106</v>
      </c>
      <c r="F50" s="56" t="s">
        <v>112</v>
      </c>
      <c r="G50" s="77">
        <f>H50+I50</f>
        <v>161000</v>
      </c>
      <c r="H50" s="77">
        <v>161000</v>
      </c>
      <c r="I50" s="57"/>
      <c r="J50" s="57"/>
    </row>
    <row r="51" spans="1:12" s="28" customFormat="1" ht="82.5" customHeight="1" x14ac:dyDescent="0.3">
      <c r="A51" s="53" t="s">
        <v>124</v>
      </c>
      <c r="B51" s="53" t="s">
        <v>125</v>
      </c>
      <c r="C51" s="53" t="s">
        <v>126</v>
      </c>
      <c r="D51" s="64" t="s">
        <v>127</v>
      </c>
      <c r="E51" s="65" t="s">
        <v>128</v>
      </c>
      <c r="F51" s="66" t="s">
        <v>129</v>
      </c>
      <c r="G51" s="77">
        <f t="shared" ref="G51:G61" si="7">H51+I51</f>
        <v>25000</v>
      </c>
      <c r="H51" s="77">
        <v>25000</v>
      </c>
      <c r="I51" s="57"/>
      <c r="J51" s="57"/>
    </row>
    <row r="52" spans="1:12" s="28" customFormat="1" ht="68.25" customHeight="1" x14ac:dyDescent="0.3">
      <c r="A52" s="53" t="s">
        <v>130</v>
      </c>
      <c r="B52" s="53" t="s">
        <v>131</v>
      </c>
      <c r="C52" s="53" t="s">
        <v>126</v>
      </c>
      <c r="D52" s="64" t="s">
        <v>132</v>
      </c>
      <c r="E52" s="55" t="s">
        <v>106</v>
      </c>
      <c r="F52" s="56" t="s">
        <v>112</v>
      </c>
      <c r="G52" s="77">
        <f t="shared" si="7"/>
        <v>48000</v>
      </c>
      <c r="H52" s="77">
        <v>48000</v>
      </c>
      <c r="I52" s="57"/>
      <c r="J52" s="57"/>
    </row>
    <row r="53" spans="1:12" s="28" customFormat="1" ht="70.5" customHeight="1" x14ac:dyDescent="0.3">
      <c r="A53" s="53" t="s">
        <v>26</v>
      </c>
      <c r="B53" s="53" t="s">
        <v>73</v>
      </c>
      <c r="C53" s="53" t="s">
        <v>28</v>
      </c>
      <c r="D53" s="54" t="s">
        <v>87</v>
      </c>
      <c r="E53" s="55" t="s">
        <v>167</v>
      </c>
      <c r="F53" s="56" t="s">
        <v>259</v>
      </c>
      <c r="G53" s="77">
        <f t="shared" si="7"/>
        <v>152200</v>
      </c>
      <c r="H53" s="77">
        <v>152200</v>
      </c>
      <c r="I53" s="57"/>
      <c r="J53" s="57"/>
      <c r="L53" s="67"/>
    </row>
    <row r="54" spans="1:12" s="28" customFormat="1" ht="70.5" customHeight="1" x14ac:dyDescent="0.3">
      <c r="A54" s="53" t="s">
        <v>26</v>
      </c>
      <c r="B54" s="53" t="s">
        <v>73</v>
      </c>
      <c r="C54" s="53" t="s">
        <v>28</v>
      </c>
      <c r="D54" s="54" t="s">
        <v>87</v>
      </c>
      <c r="E54" s="55" t="s">
        <v>106</v>
      </c>
      <c r="F54" s="56" t="s">
        <v>133</v>
      </c>
      <c r="G54" s="77">
        <f t="shared" si="7"/>
        <v>225500</v>
      </c>
      <c r="H54" s="77">
        <f>225500</f>
        <v>225500</v>
      </c>
      <c r="I54" s="57"/>
      <c r="J54" s="57"/>
      <c r="L54" s="67"/>
    </row>
    <row r="55" spans="1:12" s="28" customFormat="1" ht="70.5" customHeight="1" x14ac:dyDescent="0.3">
      <c r="A55" s="53" t="s">
        <v>148</v>
      </c>
      <c r="B55" s="53" t="s">
        <v>149</v>
      </c>
      <c r="C55" s="53" t="s">
        <v>28</v>
      </c>
      <c r="D55" s="69" t="s">
        <v>151</v>
      </c>
      <c r="E55" s="55" t="s">
        <v>106</v>
      </c>
      <c r="F55" s="56" t="s">
        <v>152</v>
      </c>
      <c r="G55" s="77">
        <f>H55+I55</f>
        <v>640000</v>
      </c>
      <c r="H55" s="77">
        <v>640000</v>
      </c>
      <c r="I55" s="57"/>
      <c r="J55" s="57"/>
      <c r="L55" s="67"/>
    </row>
    <row r="56" spans="1:12" s="28" customFormat="1" ht="70.5" customHeight="1" x14ac:dyDescent="0.3">
      <c r="A56" s="53" t="s">
        <v>150</v>
      </c>
      <c r="B56" s="53" t="s">
        <v>27</v>
      </c>
      <c r="C56" s="53" t="s">
        <v>28</v>
      </c>
      <c r="D56" s="54" t="s">
        <v>17</v>
      </c>
      <c r="E56" s="55" t="s">
        <v>169</v>
      </c>
      <c r="F56" s="33" t="s">
        <v>257</v>
      </c>
      <c r="G56" s="77">
        <f>H56+I56</f>
        <v>1200000</v>
      </c>
      <c r="H56" s="77">
        <v>1200000</v>
      </c>
      <c r="I56" s="57"/>
      <c r="J56" s="57"/>
      <c r="L56" s="67"/>
    </row>
    <row r="57" spans="1:12" s="28" customFormat="1" ht="62.4" x14ac:dyDescent="0.3">
      <c r="A57" s="53" t="s">
        <v>134</v>
      </c>
      <c r="B57" s="53" t="s">
        <v>135</v>
      </c>
      <c r="C57" s="53" t="s">
        <v>31</v>
      </c>
      <c r="D57" s="54" t="s">
        <v>136</v>
      </c>
      <c r="E57" s="55" t="s">
        <v>106</v>
      </c>
      <c r="F57" s="56" t="s">
        <v>112</v>
      </c>
      <c r="G57" s="77">
        <f t="shared" si="7"/>
        <v>900000</v>
      </c>
      <c r="H57" s="77">
        <v>900000</v>
      </c>
      <c r="I57" s="57"/>
      <c r="J57" s="57"/>
      <c r="L57" s="67"/>
    </row>
    <row r="58" spans="1:12" s="28" customFormat="1" ht="100.5" customHeight="1" x14ac:dyDescent="0.3">
      <c r="A58" s="53" t="s">
        <v>137</v>
      </c>
      <c r="B58" s="53" t="s">
        <v>138</v>
      </c>
      <c r="C58" s="53" t="s">
        <v>139</v>
      </c>
      <c r="D58" s="54" t="s">
        <v>140</v>
      </c>
      <c r="E58" s="55" t="s">
        <v>106</v>
      </c>
      <c r="F58" s="56" t="s">
        <v>112</v>
      </c>
      <c r="G58" s="77">
        <f t="shared" si="7"/>
        <v>1500000</v>
      </c>
      <c r="H58" s="77">
        <v>1500000</v>
      </c>
      <c r="I58" s="57"/>
      <c r="J58" s="57"/>
      <c r="L58" s="67"/>
    </row>
    <row r="59" spans="1:12" s="28" customFormat="1" ht="72.75" customHeight="1" x14ac:dyDescent="0.3">
      <c r="A59" s="53" t="s">
        <v>141</v>
      </c>
      <c r="B59" s="53" t="s">
        <v>142</v>
      </c>
      <c r="C59" s="53" t="s">
        <v>126</v>
      </c>
      <c r="D59" s="54" t="s">
        <v>143</v>
      </c>
      <c r="E59" s="55" t="s">
        <v>106</v>
      </c>
      <c r="F59" s="56" t="s">
        <v>112</v>
      </c>
      <c r="G59" s="77">
        <f t="shared" si="7"/>
        <v>100000</v>
      </c>
      <c r="H59" s="77">
        <v>100000</v>
      </c>
      <c r="I59" s="57"/>
      <c r="J59" s="57"/>
      <c r="L59" s="67"/>
    </row>
    <row r="60" spans="1:12" s="22" customFormat="1" ht="98.25" customHeight="1" x14ac:dyDescent="0.3">
      <c r="A60" s="53" t="s">
        <v>144</v>
      </c>
      <c r="B60" s="53" t="s">
        <v>109</v>
      </c>
      <c r="C60" s="53" t="s">
        <v>110</v>
      </c>
      <c r="D60" s="68" t="s">
        <v>111</v>
      </c>
      <c r="E60" s="55" t="s">
        <v>106</v>
      </c>
      <c r="F60" s="56" t="s">
        <v>112</v>
      </c>
      <c r="G60" s="77">
        <f t="shared" si="7"/>
        <v>23080900</v>
      </c>
      <c r="H60" s="77">
        <v>23080900</v>
      </c>
      <c r="I60" s="57"/>
      <c r="J60" s="57"/>
    </row>
    <row r="61" spans="1:12" s="28" customFormat="1" ht="127.5" customHeight="1" x14ac:dyDescent="0.3">
      <c r="A61" s="53" t="s">
        <v>144</v>
      </c>
      <c r="B61" s="53" t="s">
        <v>109</v>
      </c>
      <c r="C61" s="53" t="s">
        <v>110</v>
      </c>
      <c r="D61" s="54" t="s">
        <v>111</v>
      </c>
      <c r="E61" s="65" t="s">
        <v>128</v>
      </c>
      <c r="F61" s="66" t="s">
        <v>145</v>
      </c>
      <c r="G61" s="77">
        <f t="shared" si="7"/>
        <v>4120100</v>
      </c>
      <c r="H61" s="77">
        <v>4120100</v>
      </c>
      <c r="I61" s="57"/>
      <c r="J61" s="57"/>
      <c r="K61" s="67"/>
      <c r="L61" s="67"/>
    </row>
    <row r="62" spans="1:12" s="28" customFormat="1" ht="76.5" customHeight="1" x14ac:dyDescent="0.3">
      <c r="A62" s="53" t="s">
        <v>144</v>
      </c>
      <c r="B62" s="53" t="s">
        <v>109</v>
      </c>
      <c r="C62" s="53" t="s">
        <v>110</v>
      </c>
      <c r="D62" s="54" t="s">
        <v>111</v>
      </c>
      <c r="E62" s="55" t="s">
        <v>146</v>
      </c>
      <c r="F62" s="56" t="s">
        <v>147</v>
      </c>
      <c r="G62" s="77">
        <f>H62+I62</f>
        <v>340000</v>
      </c>
      <c r="H62" s="77">
        <v>340000</v>
      </c>
      <c r="I62" s="57"/>
      <c r="J62" s="57"/>
    </row>
    <row r="63" spans="1:12" s="28" customFormat="1" ht="76.5" customHeight="1" x14ac:dyDescent="0.3">
      <c r="A63" s="53" t="s">
        <v>144</v>
      </c>
      <c r="B63" s="53" t="s">
        <v>109</v>
      </c>
      <c r="C63" s="53" t="s">
        <v>110</v>
      </c>
      <c r="D63" s="54" t="s">
        <v>111</v>
      </c>
      <c r="E63" s="55" t="s">
        <v>106</v>
      </c>
      <c r="F63" s="56" t="s">
        <v>112</v>
      </c>
      <c r="G63" s="77">
        <f>H63+I63</f>
        <v>120000</v>
      </c>
      <c r="H63" s="77">
        <v>120000</v>
      </c>
      <c r="I63" s="57"/>
      <c r="J63" s="57"/>
    </row>
    <row r="64" spans="1:12" s="3" customFormat="1" ht="40.5" customHeight="1" x14ac:dyDescent="0.3">
      <c r="A64" s="44" t="s">
        <v>189</v>
      </c>
      <c r="B64" s="44"/>
      <c r="C64" s="44"/>
      <c r="D64" s="45" t="s">
        <v>216</v>
      </c>
      <c r="E64" s="40"/>
      <c r="F64" s="26"/>
      <c r="G64" s="27">
        <f>G65</f>
        <v>3046200</v>
      </c>
      <c r="H64" s="27">
        <f>H65</f>
        <v>2669200</v>
      </c>
      <c r="I64" s="27">
        <f t="shared" ref="I64:J64" si="8">I65</f>
        <v>377000</v>
      </c>
      <c r="J64" s="27">
        <f t="shared" si="8"/>
        <v>0</v>
      </c>
    </row>
    <row r="65" spans="1:10" s="3" customFormat="1" ht="31.2" x14ac:dyDescent="0.3">
      <c r="A65" s="44" t="s">
        <v>190</v>
      </c>
      <c r="B65" s="44"/>
      <c r="C65" s="44"/>
      <c r="D65" s="45" t="s">
        <v>216</v>
      </c>
      <c r="E65" s="40"/>
      <c r="F65" s="26"/>
      <c r="G65" s="27">
        <f>G66+G67+G68+G69+G70+G71</f>
        <v>3046200</v>
      </c>
      <c r="H65" s="27">
        <f>H66+H67+H68+H69+H70+H71</f>
        <v>2669200</v>
      </c>
      <c r="I65" s="27">
        <f t="shared" ref="I65:J65" si="9">I66+I67+I68+I69+I70+I71</f>
        <v>377000</v>
      </c>
      <c r="J65" s="27">
        <f t="shared" si="9"/>
        <v>0</v>
      </c>
    </row>
    <row r="66" spans="1:10" s="28" customFormat="1" ht="46.8" x14ac:dyDescent="0.3">
      <c r="A66" s="53" t="s">
        <v>191</v>
      </c>
      <c r="B66" s="53" t="s">
        <v>192</v>
      </c>
      <c r="C66" s="53" t="s">
        <v>193</v>
      </c>
      <c r="D66" s="54" t="s">
        <v>194</v>
      </c>
      <c r="E66" s="76" t="s">
        <v>217</v>
      </c>
      <c r="F66" s="75" t="s">
        <v>258</v>
      </c>
      <c r="G66" s="77">
        <f t="shared" ref="G66:G71" si="10">H66+I66</f>
        <v>319000</v>
      </c>
      <c r="H66" s="77">
        <v>319000</v>
      </c>
      <c r="I66" s="57"/>
      <c r="J66" s="57"/>
    </row>
    <row r="67" spans="1:10" s="28" customFormat="1" ht="46.8" x14ac:dyDescent="0.3">
      <c r="A67" s="53" t="s">
        <v>195</v>
      </c>
      <c r="B67" s="53" t="s">
        <v>196</v>
      </c>
      <c r="C67" s="53" t="s">
        <v>180</v>
      </c>
      <c r="D67" s="54" t="s">
        <v>197</v>
      </c>
      <c r="E67" s="76" t="s">
        <v>217</v>
      </c>
      <c r="F67" s="75" t="s">
        <v>258</v>
      </c>
      <c r="G67" s="77">
        <f t="shared" si="10"/>
        <v>350000</v>
      </c>
      <c r="H67" s="57"/>
      <c r="I67" s="77">
        <v>350000</v>
      </c>
      <c r="J67" s="57"/>
    </row>
    <row r="68" spans="1:10" s="28" customFormat="1" ht="46.8" x14ac:dyDescent="0.3">
      <c r="A68" s="53" t="s">
        <v>198</v>
      </c>
      <c r="B68" s="53" t="s">
        <v>199</v>
      </c>
      <c r="C68" s="53" t="s">
        <v>200</v>
      </c>
      <c r="D68" s="54" t="s">
        <v>201</v>
      </c>
      <c r="E68" s="70" t="s">
        <v>217</v>
      </c>
      <c r="F68" s="75" t="s">
        <v>258</v>
      </c>
      <c r="G68" s="77">
        <f t="shared" si="10"/>
        <v>44900</v>
      </c>
      <c r="H68" s="77">
        <v>44900</v>
      </c>
      <c r="I68" s="57"/>
      <c r="J68" s="57"/>
    </row>
    <row r="69" spans="1:10" s="28" customFormat="1" ht="46.8" x14ac:dyDescent="0.3">
      <c r="A69" s="53" t="s">
        <v>202</v>
      </c>
      <c r="B69" s="53" t="s">
        <v>203</v>
      </c>
      <c r="C69" s="53" t="s">
        <v>200</v>
      </c>
      <c r="D69" s="54" t="s">
        <v>204</v>
      </c>
      <c r="E69" s="76" t="s">
        <v>217</v>
      </c>
      <c r="F69" s="75" t="s">
        <v>258</v>
      </c>
      <c r="G69" s="77">
        <f t="shared" si="10"/>
        <v>37400</v>
      </c>
      <c r="H69" s="77">
        <v>37400</v>
      </c>
      <c r="I69" s="57"/>
      <c r="J69" s="57"/>
    </row>
    <row r="70" spans="1:10" s="28" customFormat="1" ht="46.8" x14ac:dyDescent="0.3">
      <c r="A70" s="53" t="s">
        <v>205</v>
      </c>
      <c r="B70" s="53" t="s">
        <v>206</v>
      </c>
      <c r="C70" s="53" t="s">
        <v>207</v>
      </c>
      <c r="D70" s="54" t="s">
        <v>208</v>
      </c>
      <c r="E70" s="76" t="s">
        <v>217</v>
      </c>
      <c r="F70" s="75" t="s">
        <v>258</v>
      </c>
      <c r="G70" s="77">
        <f t="shared" si="10"/>
        <v>162200</v>
      </c>
      <c r="H70" s="57">
        <v>135200</v>
      </c>
      <c r="I70" s="77">
        <v>27000</v>
      </c>
      <c r="J70" s="57"/>
    </row>
    <row r="71" spans="1:10" s="28" customFormat="1" ht="46.8" x14ac:dyDescent="0.3">
      <c r="A71" s="53" t="s">
        <v>209</v>
      </c>
      <c r="B71" s="53" t="s">
        <v>210</v>
      </c>
      <c r="C71" s="53" t="s">
        <v>211</v>
      </c>
      <c r="D71" s="54" t="s">
        <v>212</v>
      </c>
      <c r="E71" s="76" t="s">
        <v>217</v>
      </c>
      <c r="F71" s="75" t="s">
        <v>258</v>
      </c>
      <c r="G71" s="77">
        <f t="shared" si="10"/>
        <v>2132700</v>
      </c>
      <c r="H71" s="77">
        <v>2132700</v>
      </c>
      <c r="I71" s="57"/>
      <c r="J71" s="57"/>
    </row>
    <row r="72" spans="1:10" s="3" customFormat="1" ht="31.2" x14ac:dyDescent="0.3">
      <c r="A72" s="44" t="s">
        <v>23</v>
      </c>
      <c r="B72" s="44"/>
      <c r="C72" s="44"/>
      <c r="D72" s="45" t="s">
        <v>250</v>
      </c>
      <c r="E72" s="40"/>
      <c r="F72" s="26"/>
      <c r="G72" s="27">
        <f>G73</f>
        <v>3675000</v>
      </c>
      <c r="H72" s="27">
        <f>H73</f>
        <v>3675000</v>
      </c>
      <c r="I72" s="27">
        <f t="shared" ref="I72:J72" si="11">I73</f>
        <v>0</v>
      </c>
      <c r="J72" s="27">
        <f t="shared" si="11"/>
        <v>0</v>
      </c>
    </row>
    <row r="73" spans="1:10" s="3" customFormat="1" ht="40.200000000000003" customHeight="1" x14ac:dyDescent="0.3">
      <c r="A73" s="44" t="s">
        <v>24</v>
      </c>
      <c r="B73" s="44"/>
      <c r="C73" s="44"/>
      <c r="D73" s="45" t="s">
        <v>250</v>
      </c>
      <c r="E73" s="40"/>
      <c r="F73" s="26"/>
      <c r="G73" s="27">
        <f>G74+G75+G76+G77</f>
        <v>3675000</v>
      </c>
      <c r="H73" s="27">
        <f>H74+H75+H76+H77</f>
        <v>3675000</v>
      </c>
      <c r="I73" s="27">
        <f t="shared" ref="I73:J73" si="12">I74+I75+I76+I77</f>
        <v>0</v>
      </c>
      <c r="J73" s="27">
        <f t="shared" si="12"/>
        <v>0</v>
      </c>
    </row>
    <row r="74" spans="1:10" s="28" customFormat="1" ht="72.75" customHeight="1" x14ac:dyDescent="0.3">
      <c r="A74" s="42" t="s">
        <v>50</v>
      </c>
      <c r="B74" s="42" t="s">
        <v>51</v>
      </c>
      <c r="C74" s="42" t="s">
        <v>28</v>
      </c>
      <c r="D74" s="43" t="s">
        <v>52</v>
      </c>
      <c r="E74" s="37" t="s">
        <v>168</v>
      </c>
      <c r="F74" s="56" t="s">
        <v>259</v>
      </c>
      <c r="G74" s="25">
        <f>H74+I74</f>
        <v>1483700</v>
      </c>
      <c r="H74" s="25">
        <v>1483700</v>
      </c>
      <c r="I74" s="25"/>
      <c r="J74" s="25"/>
    </row>
    <row r="75" spans="1:10" s="28" customFormat="1" ht="72.75" customHeight="1" x14ac:dyDescent="0.3">
      <c r="A75" s="42" t="s">
        <v>154</v>
      </c>
      <c r="B75" s="42" t="s">
        <v>155</v>
      </c>
      <c r="C75" s="42" t="s">
        <v>46</v>
      </c>
      <c r="D75" s="54" t="s">
        <v>156</v>
      </c>
      <c r="E75" s="55" t="s">
        <v>266</v>
      </c>
      <c r="F75" s="56" t="s">
        <v>268</v>
      </c>
      <c r="G75" s="25">
        <f>H75+I75</f>
        <v>726100</v>
      </c>
      <c r="H75" s="25">
        <v>726100</v>
      </c>
      <c r="I75" s="25"/>
      <c r="J75" s="25"/>
    </row>
    <row r="76" spans="1:10" s="28" customFormat="1" ht="72.75" customHeight="1" x14ac:dyDescent="0.3">
      <c r="A76" s="42" t="s">
        <v>158</v>
      </c>
      <c r="B76" s="42" t="s">
        <v>157</v>
      </c>
      <c r="C76" s="42" t="s">
        <v>46</v>
      </c>
      <c r="D76" s="54" t="s">
        <v>159</v>
      </c>
      <c r="E76" s="55" t="s">
        <v>266</v>
      </c>
      <c r="F76" s="56" t="s">
        <v>268</v>
      </c>
      <c r="G76" s="25">
        <f t="shared" ref="G76:G77" si="13">H76+I76</f>
        <v>260000</v>
      </c>
      <c r="H76" s="25">
        <v>260000</v>
      </c>
      <c r="I76" s="25"/>
      <c r="J76" s="25"/>
    </row>
    <row r="77" spans="1:10" s="28" customFormat="1" ht="72.75" customHeight="1" x14ac:dyDescent="0.3">
      <c r="A77" s="42" t="s">
        <v>44</v>
      </c>
      <c r="B77" s="42" t="s">
        <v>45</v>
      </c>
      <c r="C77" s="42" t="s">
        <v>46</v>
      </c>
      <c r="D77" s="46" t="s">
        <v>88</v>
      </c>
      <c r="E77" s="55" t="s">
        <v>266</v>
      </c>
      <c r="F77" s="56" t="s">
        <v>268</v>
      </c>
      <c r="G77" s="25">
        <f t="shared" si="13"/>
        <v>1205200</v>
      </c>
      <c r="H77" s="25">
        <v>1205200</v>
      </c>
      <c r="I77" s="25"/>
      <c r="J77" s="25"/>
    </row>
    <row r="78" spans="1:10" s="3" customFormat="1" ht="64.5" customHeight="1" x14ac:dyDescent="0.3">
      <c r="A78" s="44" t="s">
        <v>12</v>
      </c>
      <c r="B78" s="44"/>
      <c r="C78" s="44"/>
      <c r="D78" s="45" t="s">
        <v>218</v>
      </c>
      <c r="E78" s="40"/>
      <c r="F78" s="26"/>
      <c r="G78" s="27">
        <f>G79</f>
        <v>115311455.17000002</v>
      </c>
      <c r="H78" s="27">
        <f t="shared" ref="H78:J78" si="14">H79</f>
        <v>102516100</v>
      </c>
      <c r="I78" s="27">
        <f t="shared" si="14"/>
        <v>12795355.17</v>
      </c>
      <c r="J78" s="27">
        <f t="shared" si="14"/>
        <v>11568604.699999999</v>
      </c>
    </row>
    <row r="79" spans="1:10" s="3" customFormat="1" ht="50.25" customHeight="1" x14ac:dyDescent="0.3">
      <c r="A79" s="44" t="s">
        <v>13</v>
      </c>
      <c r="B79" s="44"/>
      <c r="C79" s="44"/>
      <c r="D79" s="45" t="s">
        <v>218</v>
      </c>
      <c r="E79" s="40"/>
      <c r="F79" s="26"/>
      <c r="G79" s="27">
        <f>G80+G81+G82+G83+G84+G85+G86+G87+G88+G89+G90</f>
        <v>115311455.17000002</v>
      </c>
      <c r="H79" s="27">
        <f t="shared" ref="H79:J79" si="15">H80+H81+H82+H83+H84+H85+H86+H87+H88+H89+H90</f>
        <v>102516100</v>
      </c>
      <c r="I79" s="27">
        <f t="shared" si="15"/>
        <v>12795355.17</v>
      </c>
      <c r="J79" s="27">
        <f t="shared" si="15"/>
        <v>11568604.699999999</v>
      </c>
    </row>
    <row r="80" spans="1:10" s="3" customFormat="1" ht="66" customHeight="1" x14ac:dyDescent="0.3">
      <c r="A80" s="33">
        <v>1216011</v>
      </c>
      <c r="B80" s="33">
        <v>6011</v>
      </c>
      <c r="C80" s="33">
        <v>610</v>
      </c>
      <c r="D80" s="79" t="s">
        <v>230</v>
      </c>
      <c r="E80" s="70" t="s">
        <v>33</v>
      </c>
      <c r="F80" s="33" t="s">
        <v>69</v>
      </c>
      <c r="G80" s="25">
        <f>H80+I80</f>
        <v>2770266.17</v>
      </c>
      <c r="H80" s="25"/>
      <c r="I80" s="25">
        <v>2770266.17</v>
      </c>
      <c r="J80" s="25">
        <v>2770266.17</v>
      </c>
    </row>
    <row r="81" spans="1:10" s="28" customFormat="1" ht="69.599999999999994" customHeight="1" x14ac:dyDescent="0.3">
      <c r="A81" s="42" t="s">
        <v>160</v>
      </c>
      <c r="B81" s="42" t="s">
        <v>161</v>
      </c>
      <c r="C81" s="42" t="s">
        <v>21</v>
      </c>
      <c r="D81" s="69" t="s">
        <v>162</v>
      </c>
      <c r="E81" s="55" t="s">
        <v>33</v>
      </c>
      <c r="F81" s="33" t="s">
        <v>69</v>
      </c>
      <c r="G81" s="25">
        <f>H81+I81</f>
        <v>21700000</v>
      </c>
      <c r="H81" s="25">
        <v>21700000</v>
      </c>
      <c r="I81" s="25"/>
      <c r="J81" s="25"/>
    </row>
    <row r="82" spans="1:10" s="28" customFormat="1" ht="69.599999999999994" customHeight="1" x14ac:dyDescent="0.3">
      <c r="A82" s="33">
        <v>1216013</v>
      </c>
      <c r="B82" s="33">
        <v>6013</v>
      </c>
      <c r="C82" s="33" t="s">
        <v>21</v>
      </c>
      <c r="D82" s="79" t="s">
        <v>231</v>
      </c>
      <c r="E82" s="70" t="s">
        <v>33</v>
      </c>
      <c r="F82" s="33" t="s">
        <v>69</v>
      </c>
      <c r="G82" s="25">
        <f>H82+I82</f>
        <v>299261</v>
      </c>
      <c r="H82" s="25"/>
      <c r="I82" s="25">
        <v>299261</v>
      </c>
      <c r="J82" s="25">
        <v>299261</v>
      </c>
    </row>
    <row r="83" spans="1:10" s="28" customFormat="1" ht="50.25" customHeight="1" x14ac:dyDescent="0.3">
      <c r="A83" s="42" t="s">
        <v>163</v>
      </c>
      <c r="B83" s="42" t="s">
        <v>164</v>
      </c>
      <c r="C83" s="42" t="s">
        <v>21</v>
      </c>
      <c r="D83" s="69" t="s">
        <v>165</v>
      </c>
      <c r="E83" s="55" t="s">
        <v>56</v>
      </c>
      <c r="F83" s="33" t="s">
        <v>57</v>
      </c>
      <c r="G83" s="25">
        <f>H83+I83</f>
        <v>910685.48</v>
      </c>
      <c r="H83" s="25">
        <v>150000</v>
      </c>
      <c r="I83" s="25">
        <v>760685.48</v>
      </c>
      <c r="J83" s="25">
        <v>760685.48</v>
      </c>
    </row>
    <row r="84" spans="1:10" s="28" customFormat="1" ht="78" customHeight="1" x14ac:dyDescent="0.3">
      <c r="A84" s="42" t="s">
        <v>34</v>
      </c>
      <c r="B84" s="42" t="s">
        <v>75</v>
      </c>
      <c r="C84" s="42" t="s">
        <v>21</v>
      </c>
      <c r="D84" s="43" t="s">
        <v>76</v>
      </c>
      <c r="E84" s="70" t="s">
        <v>33</v>
      </c>
      <c r="F84" s="33" t="s">
        <v>69</v>
      </c>
      <c r="G84" s="25">
        <f>H84+I84</f>
        <v>859600</v>
      </c>
      <c r="H84" s="25">
        <v>859600</v>
      </c>
      <c r="I84" s="25"/>
      <c r="J84" s="25"/>
    </row>
    <row r="85" spans="1:10" s="28" customFormat="1" ht="67.5" customHeight="1" x14ac:dyDescent="0.3">
      <c r="A85" s="42" t="s">
        <v>20</v>
      </c>
      <c r="B85" s="42" t="s">
        <v>74</v>
      </c>
      <c r="C85" s="42" t="s">
        <v>21</v>
      </c>
      <c r="D85" s="46" t="s">
        <v>32</v>
      </c>
      <c r="E85" s="70" t="s">
        <v>33</v>
      </c>
      <c r="F85" s="51" t="s">
        <v>69</v>
      </c>
      <c r="G85" s="25">
        <f t="shared" ref="G85:G87" si="16">H85+I85</f>
        <v>73526812.430000007</v>
      </c>
      <c r="H85" s="25">
        <v>66301500</v>
      </c>
      <c r="I85" s="25">
        <v>7225312.4299999997</v>
      </c>
      <c r="J85" s="25">
        <v>7225312.4299999997</v>
      </c>
    </row>
    <row r="86" spans="1:10" s="28" customFormat="1" ht="46.8" x14ac:dyDescent="0.3">
      <c r="A86" s="42" t="s">
        <v>20</v>
      </c>
      <c r="B86" s="42" t="s">
        <v>74</v>
      </c>
      <c r="C86" s="42" t="s">
        <v>21</v>
      </c>
      <c r="D86" s="46" t="s">
        <v>32</v>
      </c>
      <c r="E86" s="37" t="s">
        <v>40</v>
      </c>
      <c r="F86" s="33" t="s">
        <v>67</v>
      </c>
      <c r="G86" s="25">
        <f t="shared" si="16"/>
        <v>200000</v>
      </c>
      <c r="H86" s="25">
        <v>200000</v>
      </c>
      <c r="I86" s="25"/>
      <c r="J86" s="25"/>
    </row>
    <row r="87" spans="1:10" s="28" customFormat="1" ht="46.8" x14ac:dyDescent="0.3">
      <c r="A87" s="71">
        <v>1217370</v>
      </c>
      <c r="B87" s="71">
        <v>7370</v>
      </c>
      <c r="C87" s="71" t="s">
        <v>22</v>
      </c>
      <c r="D87" s="79" t="s">
        <v>232</v>
      </c>
      <c r="E87" s="37" t="s">
        <v>40</v>
      </c>
      <c r="F87" s="33" t="s">
        <v>67</v>
      </c>
      <c r="G87" s="25">
        <f t="shared" si="16"/>
        <v>489000</v>
      </c>
      <c r="H87" s="25"/>
      <c r="I87" s="25">
        <v>489000</v>
      </c>
      <c r="J87" s="25">
        <v>489000</v>
      </c>
    </row>
    <row r="88" spans="1:10" s="28" customFormat="1" ht="75.75" customHeight="1" x14ac:dyDescent="0.3">
      <c r="A88" s="42" t="s">
        <v>36</v>
      </c>
      <c r="B88" s="42" t="s">
        <v>77</v>
      </c>
      <c r="C88" s="42" t="s">
        <v>35</v>
      </c>
      <c r="D88" s="43" t="s">
        <v>37</v>
      </c>
      <c r="E88" s="70" t="s">
        <v>33</v>
      </c>
      <c r="F88" s="33" t="s">
        <v>69</v>
      </c>
      <c r="G88" s="25">
        <f>H88+I88</f>
        <v>13305000</v>
      </c>
      <c r="H88" s="25">
        <v>13305000</v>
      </c>
      <c r="I88" s="25"/>
      <c r="J88" s="25"/>
    </row>
    <row r="89" spans="1:10" s="28" customFormat="1" ht="46.8" x14ac:dyDescent="0.3">
      <c r="A89" s="33">
        <v>1217640</v>
      </c>
      <c r="B89" s="33">
        <v>7640</v>
      </c>
      <c r="C89" s="71" t="s">
        <v>38</v>
      </c>
      <c r="D89" s="79" t="s">
        <v>39</v>
      </c>
      <c r="E89" s="55" t="s">
        <v>41</v>
      </c>
      <c r="F89" s="56" t="s">
        <v>113</v>
      </c>
      <c r="G89" s="25">
        <f>H89+I89</f>
        <v>24079.62</v>
      </c>
      <c r="H89" s="25"/>
      <c r="I89" s="25">
        <v>24079.62</v>
      </c>
      <c r="J89" s="25">
        <v>24079.62</v>
      </c>
    </row>
    <row r="90" spans="1:10" s="28" customFormat="1" ht="102.75" customHeight="1" x14ac:dyDescent="0.3">
      <c r="A90" s="42" t="s">
        <v>166</v>
      </c>
      <c r="B90" s="42" t="s">
        <v>119</v>
      </c>
      <c r="C90" s="42" t="s">
        <v>120</v>
      </c>
      <c r="D90" s="46" t="s">
        <v>121</v>
      </c>
      <c r="E90" s="61" t="s">
        <v>122</v>
      </c>
      <c r="F90" s="52" t="s">
        <v>123</v>
      </c>
      <c r="G90" s="25">
        <f>H90+I90</f>
        <v>1226750.47</v>
      </c>
      <c r="H90" s="25"/>
      <c r="I90" s="25">
        <v>1226750.47</v>
      </c>
      <c r="J90" s="25"/>
    </row>
    <row r="91" spans="1:10" s="3" customFormat="1" ht="64.5" customHeight="1" x14ac:dyDescent="0.3">
      <c r="A91" s="44" t="s">
        <v>233</v>
      </c>
      <c r="B91" s="44"/>
      <c r="C91" s="44"/>
      <c r="D91" s="45" t="s">
        <v>235</v>
      </c>
      <c r="E91" s="40"/>
      <c r="F91" s="26"/>
      <c r="G91" s="27">
        <f>G92</f>
        <v>34242515.130000003</v>
      </c>
      <c r="H91" s="27">
        <f t="shared" ref="H91:J91" si="17">H92</f>
        <v>2220000</v>
      </c>
      <c r="I91" s="27">
        <f t="shared" si="17"/>
        <v>32022515.129999999</v>
      </c>
      <c r="J91" s="27">
        <f t="shared" si="17"/>
        <v>31819928.390000001</v>
      </c>
    </row>
    <row r="92" spans="1:10" s="3" customFormat="1" ht="50.25" customHeight="1" x14ac:dyDescent="0.3">
      <c r="A92" s="44" t="s">
        <v>234</v>
      </c>
      <c r="B92" s="44"/>
      <c r="C92" s="44"/>
      <c r="D92" s="45" t="s">
        <v>235</v>
      </c>
      <c r="E92" s="40"/>
      <c r="F92" s="26"/>
      <c r="G92" s="27">
        <f>G93+G94+G95+G96+G97+G98+G99+G100</f>
        <v>34242515.130000003</v>
      </c>
      <c r="H92" s="27">
        <f t="shared" ref="H92:J92" si="18">H93+H94+H95+H96+H97+H98+H99+H100</f>
        <v>2220000</v>
      </c>
      <c r="I92" s="27">
        <f t="shared" si="18"/>
        <v>32022515.129999999</v>
      </c>
      <c r="J92" s="27">
        <f t="shared" si="18"/>
        <v>31819928.390000001</v>
      </c>
    </row>
    <row r="93" spans="1:10" s="28" customFormat="1" ht="46.8" x14ac:dyDescent="0.3">
      <c r="A93" s="33">
        <v>1512010</v>
      </c>
      <c r="B93" s="33">
        <v>2010</v>
      </c>
      <c r="C93" s="71" t="s">
        <v>91</v>
      </c>
      <c r="D93" s="79" t="s">
        <v>92</v>
      </c>
      <c r="E93" s="55" t="s">
        <v>93</v>
      </c>
      <c r="F93" s="56" t="s">
        <v>94</v>
      </c>
      <c r="G93" s="25">
        <f>H93+I93</f>
        <v>8834321.1600000001</v>
      </c>
      <c r="H93" s="25"/>
      <c r="I93" s="25">
        <v>8834321.1600000001</v>
      </c>
      <c r="J93" s="25">
        <v>8834321.1600000001</v>
      </c>
    </row>
    <row r="94" spans="1:10" s="28" customFormat="1" ht="46.8" x14ac:dyDescent="0.3">
      <c r="A94" s="33">
        <v>1516011</v>
      </c>
      <c r="B94" s="33">
        <v>6011</v>
      </c>
      <c r="C94" s="71" t="s">
        <v>236</v>
      </c>
      <c r="D94" s="79" t="s">
        <v>230</v>
      </c>
      <c r="E94" s="70" t="s">
        <v>33</v>
      </c>
      <c r="F94" s="33" t="s">
        <v>69</v>
      </c>
      <c r="G94" s="25">
        <f t="shared" ref="G94:G100" si="19">H94+I94</f>
        <v>7050377.7999999998</v>
      </c>
      <c r="H94" s="25"/>
      <c r="I94" s="25">
        <v>7050377.7999999998</v>
      </c>
      <c r="J94" s="25">
        <v>7050377.7999999998</v>
      </c>
    </row>
    <row r="95" spans="1:10" s="28" customFormat="1" ht="46.8" x14ac:dyDescent="0.3">
      <c r="A95" s="33">
        <v>1516013</v>
      </c>
      <c r="B95" s="33">
        <v>6013</v>
      </c>
      <c r="C95" s="71" t="s">
        <v>21</v>
      </c>
      <c r="D95" s="79" t="s">
        <v>231</v>
      </c>
      <c r="E95" s="70" t="s">
        <v>33</v>
      </c>
      <c r="F95" s="33" t="s">
        <v>69</v>
      </c>
      <c r="G95" s="25">
        <f t="shared" si="19"/>
        <v>50000</v>
      </c>
      <c r="H95" s="25"/>
      <c r="I95" s="25">
        <v>50000</v>
      </c>
      <c r="J95" s="25">
        <v>50000</v>
      </c>
    </row>
    <row r="96" spans="1:10" s="28" customFormat="1" ht="46.8" x14ac:dyDescent="0.3">
      <c r="A96" s="33">
        <v>1516015</v>
      </c>
      <c r="B96" s="33" t="s">
        <v>164</v>
      </c>
      <c r="C96" s="33" t="s">
        <v>21</v>
      </c>
      <c r="D96" s="79" t="s">
        <v>165</v>
      </c>
      <c r="E96" s="55" t="s">
        <v>56</v>
      </c>
      <c r="F96" s="33" t="s">
        <v>57</v>
      </c>
      <c r="G96" s="25">
        <f t="shared" si="19"/>
        <v>2200038.56</v>
      </c>
      <c r="H96" s="25"/>
      <c r="I96" s="25">
        <v>2200038.56</v>
      </c>
      <c r="J96" s="25">
        <v>2200038.56</v>
      </c>
    </row>
    <row r="97" spans="1:10" s="28" customFormat="1" ht="46.8" x14ac:dyDescent="0.3">
      <c r="A97" s="33">
        <v>1516030</v>
      </c>
      <c r="B97" s="33">
        <v>6030</v>
      </c>
      <c r="C97" s="33" t="s">
        <v>21</v>
      </c>
      <c r="D97" s="79" t="s">
        <v>237</v>
      </c>
      <c r="E97" s="70" t="s">
        <v>33</v>
      </c>
      <c r="F97" s="33" t="s">
        <v>69</v>
      </c>
      <c r="G97" s="25">
        <f t="shared" si="19"/>
        <v>6061951.1600000001</v>
      </c>
      <c r="H97" s="25"/>
      <c r="I97" s="25">
        <v>6061951.1600000001</v>
      </c>
      <c r="J97" s="25">
        <v>6061951.1600000001</v>
      </c>
    </row>
    <row r="98" spans="1:10" s="28" customFormat="1" ht="62.4" x14ac:dyDescent="0.3">
      <c r="A98" s="33">
        <v>1517370</v>
      </c>
      <c r="B98" s="33">
        <v>7370</v>
      </c>
      <c r="C98" s="71" t="s">
        <v>22</v>
      </c>
      <c r="D98" s="79" t="s">
        <v>232</v>
      </c>
      <c r="E98" s="70" t="s">
        <v>239</v>
      </c>
      <c r="F98" s="33" t="s">
        <v>240</v>
      </c>
      <c r="G98" s="25">
        <f t="shared" si="19"/>
        <v>7950254.8499999996</v>
      </c>
      <c r="H98" s="25">
        <v>2220000</v>
      </c>
      <c r="I98" s="25">
        <v>5730254.8499999996</v>
      </c>
      <c r="J98" s="25">
        <v>5730254.8499999996</v>
      </c>
    </row>
    <row r="99" spans="1:10" s="28" customFormat="1" ht="46.8" x14ac:dyDescent="0.3">
      <c r="A99" s="33">
        <v>1517640</v>
      </c>
      <c r="B99" s="33">
        <v>7640</v>
      </c>
      <c r="C99" s="71" t="s">
        <v>38</v>
      </c>
      <c r="D99" s="79" t="s">
        <v>39</v>
      </c>
      <c r="E99" s="55" t="s">
        <v>41</v>
      </c>
      <c r="F99" s="56" t="s">
        <v>113</v>
      </c>
      <c r="G99" s="25">
        <f t="shared" si="19"/>
        <v>1892984.86</v>
      </c>
      <c r="H99" s="25"/>
      <c r="I99" s="25">
        <v>1892984.86</v>
      </c>
      <c r="J99" s="25">
        <v>1892984.86</v>
      </c>
    </row>
    <row r="100" spans="1:10" s="28" customFormat="1" ht="78" x14ac:dyDescent="0.3">
      <c r="A100" s="42" t="s">
        <v>238</v>
      </c>
      <c r="B100" s="42" t="s">
        <v>119</v>
      </c>
      <c r="C100" s="42" t="s">
        <v>120</v>
      </c>
      <c r="D100" s="46" t="s">
        <v>121</v>
      </c>
      <c r="E100" s="61" t="s">
        <v>122</v>
      </c>
      <c r="F100" s="52" t="s">
        <v>123</v>
      </c>
      <c r="G100" s="25">
        <f t="shared" si="19"/>
        <v>202586.74</v>
      </c>
      <c r="H100" s="25"/>
      <c r="I100" s="25">
        <v>202586.74</v>
      </c>
      <c r="J100" s="25"/>
    </row>
    <row r="101" spans="1:10" s="3" customFormat="1" ht="46.8" x14ac:dyDescent="0.3">
      <c r="A101" s="44" t="s">
        <v>47</v>
      </c>
      <c r="B101" s="44"/>
      <c r="C101" s="44"/>
      <c r="D101" s="45" t="s">
        <v>219</v>
      </c>
      <c r="E101" s="40"/>
      <c r="F101" s="26"/>
      <c r="G101" s="27">
        <f>G102</f>
        <v>12927700</v>
      </c>
      <c r="H101" s="27">
        <f t="shared" ref="H101:J101" si="20">H102</f>
        <v>12927700</v>
      </c>
      <c r="I101" s="27">
        <f t="shared" si="20"/>
        <v>0</v>
      </c>
      <c r="J101" s="27">
        <f t="shared" si="20"/>
        <v>0</v>
      </c>
    </row>
    <row r="102" spans="1:10" s="3" customFormat="1" ht="46.8" x14ac:dyDescent="0.3">
      <c r="A102" s="44" t="s">
        <v>48</v>
      </c>
      <c r="B102" s="44"/>
      <c r="C102" s="44"/>
      <c r="D102" s="45" t="s">
        <v>219</v>
      </c>
      <c r="E102" s="40"/>
      <c r="F102" s="26"/>
      <c r="G102" s="27">
        <f>G103+G104</f>
        <v>12927700</v>
      </c>
      <c r="H102" s="27">
        <f t="shared" ref="H102:J102" si="21">H103+H104</f>
        <v>12927700</v>
      </c>
      <c r="I102" s="27">
        <f t="shared" si="21"/>
        <v>0</v>
      </c>
      <c r="J102" s="27">
        <f t="shared" si="21"/>
        <v>0</v>
      </c>
    </row>
    <row r="103" spans="1:10" s="28" customFormat="1" ht="58.5" customHeight="1" x14ac:dyDescent="0.3">
      <c r="A103" s="42" t="s">
        <v>49</v>
      </c>
      <c r="B103" s="42" t="s">
        <v>43</v>
      </c>
      <c r="C103" s="42" t="s">
        <v>22</v>
      </c>
      <c r="D103" s="47" t="s">
        <v>72</v>
      </c>
      <c r="E103" s="37" t="s">
        <v>266</v>
      </c>
      <c r="F103" s="56" t="s">
        <v>267</v>
      </c>
      <c r="G103" s="25">
        <f t="shared" si="5"/>
        <v>12739700</v>
      </c>
      <c r="H103" s="25">
        <v>12739700</v>
      </c>
      <c r="I103" s="25"/>
      <c r="J103" s="25"/>
    </row>
    <row r="104" spans="1:10" s="28" customFormat="1" ht="46.8" x14ac:dyDescent="0.3">
      <c r="A104" s="42" t="s">
        <v>49</v>
      </c>
      <c r="B104" s="42" t="s">
        <v>43</v>
      </c>
      <c r="C104" s="42" t="s">
        <v>22</v>
      </c>
      <c r="D104" s="47" t="s">
        <v>72</v>
      </c>
      <c r="E104" s="55" t="s">
        <v>241</v>
      </c>
      <c r="F104" s="33" t="s">
        <v>264</v>
      </c>
      <c r="G104" s="25">
        <f t="shared" si="5"/>
        <v>188000</v>
      </c>
      <c r="H104" s="25">
        <v>188000</v>
      </c>
      <c r="I104" s="25"/>
      <c r="J104" s="25"/>
    </row>
    <row r="105" spans="1:10" s="3" customFormat="1" ht="31.2" x14ac:dyDescent="0.3">
      <c r="A105" s="44" t="s">
        <v>242</v>
      </c>
      <c r="B105" s="44"/>
      <c r="C105" s="44"/>
      <c r="D105" s="45" t="s">
        <v>244</v>
      </c>
      <c r="E105" s="40"/>
      <c r="F105" s="26"/>
      <c r="G105" s="27">
        <f>G106</f>
        <v>1990000</v>
      </c>
      <c r="H105" s="27">
        <f t="shared" ref="H105:J105" si="22">H106</f>
        <v>1990000</v>
      </c>
      <c r="I105" s="27">
        <f t="shared" si="22"/>
        <v>0</v>
      </c>
      <c r="J105" s="27">
        <f t="shared" si="22"/>
        <v>0</v>
      </c>
    </row>
    <row r="106" spans="1:10" s="3" customFormat="1" ht="31.2" x14ac:dyDescent="0.3">
      <c r="A106" s="44" t="s">
        <v>243</v>
      </c>
      <c r="B106" s="44"/>
      <c r="C106" s="44"/>
      <c r="D106" s="45" t="s">
        <v>244</v>
      </c>
      <c r="E106" s="40"/>
      <c r="F106" s="26"/>
      <c r="G106" s="27">
        <f>G107+G108</f>
        <v>1990000</v>
      </c>
      <c r="H106" s="27">
        <f t="shared" ref="H106:J106" si="23">H107+H108</f>
        <v>1990000</v>
      </c>
      <c r="I106" s="27">
        <f t="shared" si="23"/>
        <v>0</v>
      </c>
      <c r="J106" s="27">
        <f t="shared" si="23"/>
        <v>0</v>
      </c>
    </row>
    <row r="107" spans="1:10" s="28" customFormat="1" ht="118.2" customHeight="1" x14ac:dyDescent="0.3">
      <c r="A107" s="33">
        <v>3719770</v>
      </c>
      <c r="B107" s="83">
        <v>9770</v>
      </c>
      <c r="C107" s="71" t="s">
        <v>192</v>
      </c>
      <c r="D107" s="82" t="s">
        <v>245</v>
      </c>
      <c r="E107" s="55" t="s">
        <v>246</v>
      </c>
      <c r="F107" s="33" t="s">
        <v>260</v>
      </c>
      <c r="G107" s="25">
        <f>H107+I107</f>
        <v>990000</v>
      </c>
      <c r="H107" s="25">
        <v>990000</v>
      </c>
      <c r="I107" s="25"/>
      <c r="J107" s="25"/>
    </row>
    <row r="108" spans="1:10" s="28" customFormat="1" ht="46.8" x14ac:dyDescent="0.3">
      <c r="A108" s="33">
        <v>3719800</v>
      </c>
      <c r="B108" s="33">
        <v>9800</v>
      </c>
      <c r="C108" s="71" t="s">
        <v>192</v>
      </c>
      <c r="D108" s="79" t="s">
        <v>247</v>
      </c>
      <c r="E108" s="55" t="s">
        <v>248</v>
      </c>
      <c r="F108" s="33" t="s">
        <v>249</v>
      </c>
      <c r="G108" s="25">
        <f>H108+I108</f>
        <v>1000000</v>
      </c>
      <c r="H108" s="25">
        <v>1000000</v>
      </c>
      <c r="I108" s="25"/>
      <c r="J108" s="25"/>
    </row>
    <row r="109" spans="1:10" s="3" customFormat="1" ht="15.6" x14ac:dyDescent="0.3">
      <c r="A109" s="26"/>
      <c r="B109" s="26"/>
      <c r="C109" s="26"/>
      <c r="D109" s="48" t="s">
        <v>60</v>
      </c>
      <c r="E109" s="40"/>
      <c r="F109" s="26"/>
      <c r="G109" s="27">
        <f>G20+G33+G48+G64+G72+G78+G91+G101+G105</f>
        <v>270568070.30000001</v>
      </c>
      <c r="H109" s="27">
        <f t="shared" ref="H109:J109" si="24">H20+H33+H48+H64+H72+H78+H91+H101+H105</f>
        <v>222877700</v>
      </c>
      <c r="I109" s="27">
        <f t="shared" si="24"/>
        <v>47690370.299999997</v>
      </c>
      <c r="J109" s="27">
        <f t="shared" si="24"/>
        <v>45388533.090000004</v>
      </c>
    </row>
    <row r="110" spans="1:10" s="28" customFormat="1" ht="46.8" x14ac:dyDescent="0.3">
      <c r="A110" s="49">
        <v>1</v>
      </c>
      <c r="B110" s="49"/>
      <c r="C110" s="49"/>
      <c r="D110" s="50"/>
      <c r="E110" s="37" t="s">
        <v>30</v>
      </c>
      <c r="F110" s="33" t="s">
        <v>66</v>
      </c>
      <c r="G110" s="25">
        <f>G44</f>
        <v>338200</v>
      </c>
      <c r="H110" s="25">
        <f>H44</f>
        <v>338200</v>
      </c>
      <c r="I110" s="25"/>
      <c r="J110" s="25"/>
    </row>
    <row r="111" spans="1:10" s="28" customFormat="1" ht="46.8" x14ac:dyDescent="0.3">
      <c r="A111" s="49">
        <v>2</v>
      </c>
      <c r="B111" s="49"/>
      <c r="C111" s="49"/>
      <c r="D111" s="50"/>
      <c r="E111" s="37" t="s">
        <v>40</v>
      </c>
      <c r="F111" s="33" t="s">
        <v>67</v>
      </c>
      <c r="G111" s="25">
        <f>G86+G87</f>
        <v>689000</v>
      </c>
      <c r="H111" s="25">
        <f t="shared" ref="H111:J111" si="25">H86+H87</f>
        <v>200000</v>
      </c>
      <c r="I111" s="25">
        <f t="shared" si="25"/>
        <v>489000</v>
      </c>
      <c r="J111" s="25">
        <f t="shared" si="25"/>
        <v>489000</v>
      </c>
    </row>
    <row r="112" spans="1:10" s="28" customFormat="1" ht="31.2" x14ac:dyDescent="0.3">
      <c r="A112" s="49">
        <v>3</v>
      </c>
      <c r="B112" s="49"/>
      <c r="C112" s="49"/>
      <c r="D112" s="50"/>
      <c r="E112" s="37" t="s">
        <v>29</v>
      </c>
      <c r="F112" s="33" t="s">
        <v>68</v>
      </c>
      <c r="G112" s="25">
        <f>G41+G47</f>
        <v>5400</v>
      </c>
      <c r="H112" s="25">
        <f>H41+H47</f>
        <v>5400</v>
      </c>
      <c r="I112" s="25"/>
      <c r="J112" s="25"/>
    </row>
    <row r="113" spans="1:11" s="28" customFormat="1" ht="46.8" x14ac:dyDescent="0.3">
      <c r="A113" s="49">
        <v>4</v>
      </c>
      <c r="B113" s="49"/>
      <c r="C113" s="49"/>
      <c r="D113" s="50"/>
      <c r="E113" s="37" t="s">
        <v>33</v>
      </c>
      <c r="F113" s="33" t="s">
        <v>69</v>
      </c>
      <c r="G113" s="25">
        <f>G80+G81+G82+G84+G85+G88+G94+G95+G97</f>
        <v>125623268.56</v>
      </c>
      <c r="H113" s="25">
        <f t="shared" ref="H113:J113" si="26">H80+H81+H82+H84+H85+H88+H94+H95+H97</f>
        <v>102166100</v>
      </c>
      <c r="I113" s="25">
        <f t="shared" si="26"/>
        <v>23457168.559999999</v>
      </c>
      <c r="J113" s="25">
        <f t="shared" si="26"/>
        <v>23457168.559999999</v>
      </c>
    </row>
    <row r="114" spans="1:11" s="28" customFormat="1" ht="46.8" x14ac:dyDescent="0.3">
      <c r="A114" s="49">
        <v>5</v>
      </c>
      <c r="B114" s="49"/>
      <c r="C114" s="49"/>
      <c r="D114" s="50"/>
      <c r="E114" s="37" t="s">
        <v>41</v>
      </c>
      <c r="F114" s="33" t="s">
        <v>70</v>
      </c>
      <c r="G114" s="25">
        <f>G28+G35+G38+G89+G99</f>
        <v>2292064.48</v>
      </c>
      <c r="H114" s="25">
        <f t="shared" ref="H114:J114" si="27">H28+H35+H38+H89+H99</f>
        <v>375000</v>
      </c>
      <c r="I114" s="25">
        <f t="shared" si="27"/>
        <v>1917064.4800000002</v>
      </c>
      <c r="J114" s="25">
        <f t="shared" si="27"/>
        <v>1917064.4800000002</v>
      </c>
    </row>
    <row r="115" spans="1:11" s="28" customFormat="1" ht="46.8" x14ac:dyDescent="0.3">
      <c r="A115" s="49">
        <v>6</v>
      </c>
      <c r="B115" s="49"/>
      <c r="C115" s="49"/>
      <c r="D115" s="50"/>
      <c r="E115" s="37" t="s">
        <v>42</v>
      </c>
      <c r="F115" s="33" t="s">
        <v>78</v>
      </c>
      <c r="G115" s="25">
        <f>G30</f>
        <v>1449800</v>
      </c>
      <c r="H115" s="25">
        <f>H30</f>
        <v>1449800</v>
      </c>
      <c r="I115" s="25"/>
      <c r="J115" s="25"/>
    </row>
    <row r="116" spans="1:11" s="28" customFormat="1" ht="46.8" x14ac:dyDescent="0.3">
      <c r="A116" s="49">
        <v>7</v>
      </c>
      <c r="B116" s="49"/>
      <c r="C116" s="49"/>
      <c r="D116" s="50"/>
      <c r="E116" s="37" t="s">
        <v>56</v>
      </c>
      <c r="F116" s="33" t="s">
        <v>171</v>
      </c>
      <c r="G116" s="25">
        <f>G83+G96</f>
        <v>3110724.04</v>
      </c>
      <c r="H116" s="25">
        <f t="shared" ref="H116:J116" si="28">H83+H96</f>
        <v>150000</v>
      </c>
      <c r="I116" s="25">
        <f t="shared" si="28"/>
        <v>2960724.04</v>
      </c>
      <c r="J116" s="25">
        <f t="shared" si="28"/>
        <v>2960724.04</v>
      </c>
    </row>
    <row r="117" spans="1:11" s="28" customFormat="1" ht="62.4" x14ac:dyDescent="0.3">
      <c r="A117" s="49">
        <v>8</v>
      </c>
      <c r="B117" s="49"/>
      <c r="C117" s="49"/>
      <c r="D117" s="50"/>
      <c r="E117" s="55" t="s">
        <v>128</v>
      </c>
      <c r="F117" s="33" t="s">
        <v>129</v>
      </c>
      <c r="G117" s="25">
        <f>G36+G51+G61</f>
        <v>4600100</v>
      </c>
      <c r="H117" s="25">
        <f>H36+H51+H61</f>
        <v>4600100</v>
      </c>
      <c r="I117" s="25"/>
      <c r="J117" s="25"/>
    </row>
    <row r="118" spans="1:11" s="28" customFormat="1" ht="46.8" x14ac:dyDescent="0.3">
      <c r="A118" s="49">
        <v>9</v>
      </c>
      <c r="B118" s="49"/>
      <c r="C118" s="49"/>
      <c r="D118" s="50"/>
      <c r="E118" s="55" t="s">
        <v>106</v>
      </c>
      <c r="F118" s="33" t="s">
        <v>173</v>
      </c>
      <c r="G118" s="25">
        <f>G26+G27+G42+G46+G50+G52+G54+G55+G57+G58+G59+G60+G63</f>
        <v>31438500</v>
      </c>
      <c r="H118" s="25">
        <f>H26+H27+H42+H46+H50+H52+H54+H55+H57+H58+H59+H60+H63</f>
        <v>31438500</v>
      </c>
      <c r="I118" s="25"/>
      <c r="J118" s="25"/>
      <c r="K118" s="31"/>
    </row>
    <row r="119" spans="1:11" s="28" customFormat="1" ht="46.8" x14ac:dyDescent="0.3">
      <c r="A119" s="49">
        <v>10</v>
      </c>
      <c r="B119" s="49"/>
      <c r="C119" s="49"/>
      <c r="D119" s="50"/>
      <c r="E119" s="55" t="s">
        <v>93</v>
      </c>
      <c r="F119" s="56" t="s">
        <v>94</v>
      </c>
      <c r="G119" s="25">
        <f>G22+G23+G24+G25+G62+G93</f>
        <v>47944021.159999996</v>
      </c>
      <c r="H119" s="25">
        <f t="shared" ref="H119:J119" si="29">H22+H23+H24+H25+H62+H93</f>
        <v>39109700</v>
      </c>
      <c r="I119" s="25">
        <f t="shared" si="29"/>
        <v>8834321.1600000001</v>
      </c>
      <c r="J119" s="25">
        <f t="shared" si="29"/>
        <v>8834321.1600000001</v>
      </c>
      <c r="K119" s="31"/>
    </row>
    <row r="120" spans="1:11" s="28" customFormat="1" ht="46.8" x14ac:dyDescent="0.3">
      <c r="A120" s="49">
        <v>11</v>
      </c>
      <c r="B120" s="49"/>
      <c r="C120" s="49"/>
      <c r="D120" s="50"/>
      <c r="E120" s="37" t="s">
        <v>170</v>
      </c>
      <c r="F120" s="33" t="s">
        <v>172</v>
      </c>
      <c r="G120" s="25">
        <f>G37+G40+G45</f>
        <v>16200000</v>
      </c>
      <c r="H120" s="25">
        <f t="shared" ref="H120:J120" si="30">H37+H40+H45</f>
        <v>15000000</v>
      </c>
      <c r="I120" s="25">
        <f t="shared" si="30"/>
        <v>1200000</v>
      </c>
      <c r="J120" s="25">
        <f t="shared" si="30"/>
        <v>1200000</v>
      </c>
      <c r="K120" s="31"/>
    </row>
    <row r="121" spans="1:11" s="28" customFormat="1" ht="46.8" x14ac:dyDescent="0.3">
      <c r="A121" s="49">
        <v>12</v>
      </c>
      <c r="B121" s="49"/>
      <c r="C121" s="49"/>
      <c r="D121" s="50"/>
      <c r="E121" s="55" t="s">
        <v>269</v>
      </c>
      <c r="F121" s="33" t="s">
        <v>249</v>
      </c>
      <c r="G121" s="25">
        <f>G108</f>
        <v>1000000</v>
      </c>
      <c r="H121" s="25">
        <f t="shared" ref="H121:J121" si="31">H108</f>
        <v>1000000</v>
      </c>
      <c r="I121" s="25">
        <f t="shared" si="31"/>
        <v>0</v>
      </c>
      <c r="J121" s="25">
        <f t="shared" si="31"/>
        <v>0</v>
      </c>
      <c r="K121" s="31"/>
    </row>
    <row r="122" spans="1:11" s="28" customFormat="1" ht="124.8" x14ac:dyDescent="0.3">
      <c r="A122" s="49">
        <v>13</v>
      </c>
      <c r="B122" s="49"/>
      <c r="C122" s="49"/>
      <c r="D122" s="50"/>
      <c r="E122" s="61" t="s">
        <v>225</v>
      </c>
      <c r="F122" s="56" t="s">
        <v>228</v>
      </c>
      <c r="G122" s="25">
        <f>G29</f>
        <v>485000</v>
      </c>
      <c r="H122" s="25">
        <f t="shared" ref="H122:J122" si="32">H29</f>
        <v>185000</v>
      </c>
      <c r="I122" s="25">
        <f t="shared" si="32"/>
        <v>300000</v>
      </c>
      <c r="J122" s="25">
        <f t="shared" si="32"/>
        <v>300000</v>
      </c>
      <c r="K122" s="31"/>
    </row>
    <row r="123" spans="1:11" s="28" customFormat="1" ht="62.4" x14ac:dyDescent="0.3">
      <c r="A123" s="49">
        <v>14</v>
      </c>
      <c r="B123" s="49"/>
      <c r="C123" s="49"/>
      <c r="D123" s="50"/>
      <c r="E123" s="70" t="s">
        <v>265</v>
      </c>
      <c r="F123" s="33" t="s">
        <v>240</v>
      </c>
      <c r="G123" s="25">
        <f>G98</f>
        <v>7950254.8499999996</v>
      </c>
      <c r="H123" s="25">
        <f t="shared" ref="H123:J123" si="33">H98</f>
        <v>2220000</v>
      </c>
      <c r="I123" s="25">
        <f t="shared" si="33"/>
        <v>5730254.8499999996</v>
      </c>
      <c r="J123" s="25">
        <f t="shared" si="33"/>
        <v>5730254.8499999996</v>
      </c>
      <c r="K123" s="31"/>
    </row>
    <row r="124" spans="1:11" s="28" customFormat="1" ht="78" x14ac:dyDescent="0.3">
      <c r="A124" s="49">
        <v>15</v>
      </c>
      <c r="B124" s="49"/>
      <c r="C124" s="49"/>
      <c r="D124" s="50"/>
      <c r="E124" s="61" t="s">
        <v>122</v>
      </c>
      <c r="F124" s="52" t="s">
        <v>229</v>
      </c>
      <c r="G124" s="25">
        <f>G32+G90+G100</f>
        <v>1924837.21</v>
      </c>
      <c r="H124" s="25"/>
      <c r="I124" s="25">
        <f t="shared" ref="I124" si="34">I32+I90+I100</f>
        <v>1924837.21</v>
      </c>
      <c r="J124" s="25"/>
      <c r="K124" s="31"/>
    </row>
    <row r="125" spans="1:11" s="28" customFormat="1" ht="93.6" x14ac:dyDescent="0.3">
      <c r="A125" s="49">
        <v>16</v>
      </c>
      <c r="B125" s="49"/>
      <c r="C125" s="49"/>
      <c r="D125" s="50"/>
      <c r="E125" s="70" t="s">
        <v>246</v>
      </c>
      <c r="F125" s="33" t="s">
        <v>260</v>
      </c>
      <c r="G125" s="25">
        <f>G107</f>
        <v>990000</v>
      </c>
      <c r="H125" s="25">
        <f>H107</f>
        <v>990000</v>
      </c>
      <c r="I125" s="25"/>
      <c r="J125" s="25"/>
      <c r="K125" s="31"/>
    </row>
    <row r="126" spans="1:11" s="28" customFormat="1" ht="46.8" x14ac:dyDescent="0.3">
      <c r="A126" s="49">
        <v>17</v>
      </c>
      <c r="B126" s="49"/>
      <c r="C126" s="49"/>
      <c r="D126" s="50"/>
      <c r="E126" s="61" t="s">
        <v>261</v>
      </c>
      <c r="F126" s="33" t="s">
        <v>263</v>
      </c>
      <c r="G126" s="25">
        <f>G39</f>
        <v>198000</v>
      </c>
      <c r="H126" s="25">
        <f>H39</f>
        <v>198000</v>
      </c>
      <c r="I126" s="25"/>
      <c r="J126" s="25"/>
      <c r="K126" s="31"/>
    </row>
    <row r="127" spans="1:11" s="28" customFormat="1" ht="46.8" x14ac:dyDescent="0.3">
      <c r="A127" s="49">
        <v>18</v>
      </c>
      <c r="B127" s="49"/>
      <c r="C127" s="49"/>
      <c r="D127" s="50"/>
      <c r="E127" s="70" t="s">
        <v>241</v>
      </c>
      <c r="F127" s="33" t="s">
        <v>264</v>
      </c>
      <c r="G127" s="25">
        <f>G104</f>
        <v>188000</v>
      </c>
      <c r="H127" s="25">
        <f>H104</f>
        <v>188000</v>
      </c>
      <c r="I127" s="25"/>
      <c r="J127" s="25"/>
      <c r="K127" s="31"/>
    </row>
    <row r="128" spans="1:11" s="28" customFormat="1" ht="57" customHeight="1" x14ac:dyDescent="0.3">
      <c r="A128" s="49">
        <v>19</v>
      </c>
      <c r="B128" s="49"/>
      <c r="C128" s="49"/>
      <c r="D128" s="50"/>
      <c r="E128" s="37" t="s">
        <v>169</v>
      </c>
      <c r="F128" s="33" t="s">
        <v>257</v>
      </c>
      <c r="G128" s="25">
        <f>G43+G56</f>
        <v>3078800</v>
      </c>
      <c r="H128" s="25">
        <f>H43+H56</f>
        <v>3078800</v>
      </c>
      <c r="I128" s="25"/>
      <c r="J128" s="25"/>
    </row>
    <row r="129" spans="1:11" s="28" customFormat="1" ht="46.8" x14ac:dyDescent="0.3">
      <c r="A129" s="49">
        <v>20</v>
      </c>
      <c r="B129" s="49"/>
      <c r="C129" s="49"/>
      <c r="D129" s="50"/>
      <c r="E129" s="70" t="s">
        <v>217</v>
      </c>
      <c r="F129" s="75" t="s">
        <v>258</v>
      </c>
      <c r="G129" s="25">
        <f>G64</f>
        <v>3046200</v>
      </c>
      <c r="H129" s="25">
        <f>H64</f>
        <v>2669200</v>
      </c>
      <c r="I129" s="25">
        <f>I64</f>
        <v>377000</v>
      </c>
      <c r="J129" s="25"/>
      <c r="K129" s="31"/>
    </row>
    <row r="130" spans="1:11" s="28" customFormat="1" ht="49.5" customHeight="1" x14ac:dyDescent="0.3">
      <c r="A130" s="49">
        <v>21</v>
      </c>
      <c r="B130" s="49"/>
      <c r="C130" s="49"/>
      <c r="D130" s="50"/>
      <c r="E130" s="37" t="s">
        <v>168</v>
      </c>
      <c r="F130" s="56" t="s">
        <v>259</v>
      </c>
      <c r="G130" s="25">
        <f>G53+G74</f>
        <v>1635900</v>
      </c>
      <c r="H130" s="25">
        <f>H53+H74</f>
        <v>1635900</v>
      </c>
      <c r="I130" s="25"/>
      <c r="J130" s="25"/>
    </row>
    <row r="131" spans="1:11" s="28" customFormat="1" ht="49.5" customHeight="1" x14ac:dyDescent="0.3">
      <c r="A131" s="49">
        <v>22</v>
      </c>
      <c r="B131" s="49"/>
      <c r="C131" s="49"/>
      <c r="D131" s="50"/>
      <c r="E131" s="37" t="s">
        <v>266</v>
      </c>
      <c r="F131" s="56" t="s">
        <v>267</v>
      </c>
      <c r="G131" s="25">
        <f>G75+G76+G77+G103</f>
        <v>14931000</v>
      </c>
      <c r="H131" s="25">
        <f t="shared" ref="H131:J131" si="35">H75+H76+H77+H103</f>
        <v>14931000</v>
      </c>
      <c r="I131" s="25">
        <f t="shared" si="35"/>
        <v>0</v>
      </c>
      <c r="J131" s="25">
        <f t="shared" si="35"/>
        <v>0</v>
      </c>
    </row>
    <row r="132" spans="1:11" s="28" customFormat="1" ht="62.4" x14ac:dyDescent="0.3">
      <c r="A132" s="49">
        <v>23</v>
      </c>
      <c r="B132" s="49"/>
      <c r="C132" s="49"/>
      <c r="D132" s="50"/>
      <c r="E132" s="70" t="s">
        <v>256</v>
      </c>
      <c r="F132" s="33" t="s">
        <v>153</v>
      </c>
      <c r="G132" s="25">
        <f>H132+I132</f>
        <v>1449000</v>
      </c>
      <c r="H132" s="25">
        <f>H31</f>
        <v>949000</v>
      </c>
      <c r="I132" s="25">
        <f t="shared" ref="I132:J132" si="36">I31</f>
        <v>500000</v>
      </c>
      <c r="J132" s="25">
        <f t="shared" si="36"/>
        <v>500000</v>
      </c>
      <c r="K132" s="31"/>
    </row>
    <row r="133" spans="1:11" s="28" customFormat="1" ht="15.6" x14ac:dyDescent="0.3">
      <c r="A133" s="84"/>
      <c r="B133" s="84"/>
      <c r="C133" s="84"/>
      <c r="D133" s="85"/>
      <c r="E133" s="73"/>
      <c r="F133" s="86"/>
      <c r="G133" s="87"/>
      <c r="H133" s="87"/>
      <c r="I133" s="87"/>
      <c r="J133" s="87"/>
      <c r="K133" s="31"/>
    </row>
    <row r="134" spans="1:11" s="28" customFormat="1" ht="15.6" x14ac:dyDescent="0.3">
      <c r="A134" s="22"/>
      <c r="B134" s="22"/>
      <c r="C134" s="22"/>
      <c r="D134" s="28" t="s">
        <v>82</v>
      </c>
      <c r="E134" s="73"/>
      <c r="F134" s="18" t="s">
        <v>83</v>
      </c>
      <c r="G134" s="18"/>
      <c r="H134" s="18"/>
      <c r="I134" s="18"/>
      <c r="J134" s="18"/>
    </row>
    <row r="135" spans="1:11" ht="15" customHeight="1" x14ac:dyDescent="0.3">
      <c r="E135" s="73"/>
    </row>
    <row r="136" spans="1:11" ht="15" customHeight="1" x14ac:dyDescent="0.3">
      <c r="E136" s="73"/>
    </row>
    <row r="137" spans="1:11" ht="15" customHeight="1" x14ac:dyDescent="0.3">
      <c r="E137" s="73"/>
      <c r="G137" s="32">
        <f>SUM(G110:G132)</f>
        <v>270568070.30000001</v>
      </c>
      <c r="H137" s="32">
        <f t="shared" ref="H137:J137" si="37">SUM(H110:H132)</f>
        <v>222877700</v>
      </c>
      <c r="I137" s="32">
        <f t="shared" si="37"/>
        <v>47690370.299999997</v>
      </c>
      <c r="J137" s="32">
        <f t="shared" si="37"/>
        <v>45388533.089999996</v>
      </c>
    </row>
    <row r="138" spans="1:11" x14ac:dyDescent="0.3">
      <c r="E138" s="74"/>
    </row>
    <row r="139" spans="1:11" x14ac:dyDescent="0.3">
      <c r="G139" s="32">
        <f>G109-G137</f>
        <v>0</v>
      </c>
      <c r="H139" s="32">
        <f>H109-H137</f>
        <v>0</v>
      </c>
      <c r="I139" s="32">
        <f>I109-I137</f>
        <v>0</v>
      </c>
      <c r="J139" s="32">
        <f>J109-J137</f>
        <v>0</v>
      </c>
    </row>
    <row r="141" spans="1:11" x14ac:dyDescent="0.3">
      <c r="G141" s="32"/>
      <c r="H141" s="32"/>
      <c r="I141" s="32"/>
      <c r="J141" s="32"/>
    </row>
    <row r="142" spans="1:11" x14ac:dyDescent="0.3">
      <c r="G142" s="32"/>
      <c r="H142" s="32"/>
      <c r="I142" s="32"/>
      <c r="J142" s="32"/>
    </row>
  </sheetData>
  <mergeCells count="22">
    <mergeCell ref="H1:J1"/>
    <mergeCell ref="H2:J2"/>
    <mergeCell ref="H3:J3"/>
    <mergeCell ref="H4:J4"/>
    <mergeCell ref="H5:J5"/>
    <mergeCell ref="A13:J13"/>
    <mergeCell ref="H12:J12"/>
    <mergeCell ref="A14:B14"/>
    <mergeCell ref="A17:A18"/>
    <mergeCell ref="B17:B18"/>
    <mergeCell ref="C17:C18"/>
    <mergeCell ref="D17:D18"/>
    <mergeCell ref="F17:F18"/>
    <mergeCell ref="G17:G18"/>
    <mergeCell ref="H17:H18"/>
    <mergeCell ref="I17:J17"/>
    <mergeCell ref="E17:E18"/>
    <mergeCell ref="H7:J7"/>
    <mergeCell ref="H8:J8"/>
    <mergeCell ref="H10:J10"/>
    <mergeCell ref="H11:J11"/>
    <mergeCell ref="H9:J9"/>
  </mergeCells>
  <pageMargins left="1" right="1" top="1" bottom="1" header="0.5" footer="0.5"/>
  <pageSetup paperSize="9" scale="41" fitToHeight="10" orientation="landscape" r:id="rId1"/>
  <rowBreaks count="1" manualBreakCount="1">
    <brk id="11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зі змінами</vt:lpstr>
      <vt:lpstr>'зі змінами'!Заголовки_для_печати</vt:lpstr>
      <vt:lpstr>'зі змінами'!Область_печати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2022-03-01T06:45:53Z</dcterms:modified>
</cp:coreProperties>
</file>